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8075" windowHeight="7935"/>
  </bookViews>
  <sheets>
    <sheet name="Balance Sheet" sheetId="1" r:id="rId1"/>
    <sheet name="P&amp;L-operating" sheetId="4" r:id="rId2"/>
    <sheet name="P&amp;L-reserve" sheetId="5" r:id="rId3"/>
    <sheet name="Sheet2" sheetId="2" state="hidden" r:id="rId4"/>
    <sheet name="Sheet3" sheetId="3" state="hidden" r:id="rId5"/>
  </sheets>
  <definedNames>
    <definedName name="_xlnm.Print_Titles" localSheetId="0">'Balance Sheet'!$A:$D,'Balance Sheet'!$1:$1</definedName>
    <definedName name="_xlnm.Print_Titles" localSheetId="1">'P&amp;L-operating'!$A:$F,'P&amp;L-operating'!$1:$2</definedName>
    <definedName name="_xlnm.Print_Titles" localSheetId="2">'P&amp;L-reserve'!$A:$F,'P&amp;L-reserve'!$1:$2</definedName>
  </definedNames>
  <calcPr calcId="144525"/>
</workbook>
</file>

<file path=xl/calcChain.xml><?xml version="1.0" encoding="utf-8"?>
<calcChain xmlns="http://schemas.openxmlformats.org/spreadsheetml/2006/main">
  <c r="S22" i="5" l="1"/>
  <c r="Q22" i="5"/>
  <c r="O22" i="5"/>
  <c r="M22" i="5"/>
  <c r="K22" i="5"/>
  <c r="I22" i="5"/>
  <c r="G22" i="5"/>
  <c r="S21" i="5"/>
  <c r="Q21" i="5"/>
  <c r="O21" i="5"/>
  <c r="M21" i="5"/>
  <c r="K21" i="5"/>
  <c r="I21" i="5"/>
  <c r="G21" i="5"/>
  <c r="S20" i="5"/>
  <c r="Q20" i="5"/>
  <c r="O20" i="5"/>
  <c r="M20" i="5"/>
  <c r="K20" i="5"/>
  <c r="I20" i="5"/>
  <c r="G20" i="5"/>
  <c r="Q19" i="5"/>
  <c r="K19" i="5"/>
  <c r="S16" i="5"/>
  <c r="Q16" i="5"/>
  <c r="O16" i="5"/>
  <c r="M16" i="5"/>
  <c r="K16" i="5"/>
  <c r="I16" i="5"/>
  <c r="G16" i="5"/>
  <c r="S15" i="5"/>
  <c r="Q15" i="5"/>
  <c r="O15" i="5"/>
  <c r="M15" i="5"/>
  <c r="K15" i="5"/>
  <c r="I15" i="5"/>
  <c r="G15" i="5"/>
  <c r="S14" i="5"/>
  <c r="Q14" i="5"/>
  <c r="O14" i="5"/>
  <c r="M14" i="5"/>
  <c r="K14" i="5"/>
  <c r="I14" i="5"/>
  <c r="G14" i="5"/>
  <c r="Q13" i="5"/>
  <c r="K13" i="5"/>
  <c r="S10" i="5"/>
  <c r="Q10" i="5"/>
  <c r="O10" i="5"/>
  <c r="M10" i="5"/>
  <c r="K10" i="5"/>
  <c r="I10" i="5"/>
  <c r="G10" i="5"/>
  <c r="S9" i="5"/>
  <c r="Q9" i="5"/>
  <c r="O9" i="5"/>
  <c r="M9" i="5"/>
  <c r="K9" i="5"/>
  <c r="I9" i="5"/>
  <c r="G9" i="5"/>
  <c r="S8" i="5"/>
  <c r="Q8" i="5"/>
  <c r="O8" i="5"/>
  <c r="M8" i="5"/>
  <c r="K8" i="5"/>
  <c r="I8" i="5"/>
  <c r="G8" i="5"/>
  <c r="Q7" i="5"/>
  <c r="K7" i="5"/>
  <c r="Q6" i="5"/>
  <c r="K6" i="5"/>
  <c r="S90" i="4" l="1"/>
  <c r="Q90" i="4"/>
  <c r="O90" i="4"/>
  <c r="M90" i="4"/>
  <c r="K90" i="4"/>
  <c r="I90" i="4"/>
  <c r="G90" i="4"/>
  <c r="S89" i="4"/>
  <c r="Q89" i="4"/>
  <c r="O89" i="4"/>
  <c r="M89" i="4"/>
  <c r="K89" i="4"/>
  <c r="I89" i="4"/>
  <c r="G89" i="4"/>
  <c r="S88" i="4"/>
  <c r="Q88" i="4"/>
  <c r="O88" i="4"/>
  <c r="M88" i="4"/>
  <c r="K88" i="4"/>
  <c r="I88" i="4"/>
  <c r="G88" i="4"/>
  <c r="Q87" i="4"/>
  <c r="K87" i="4"/>
  <c r="S84" i="4"/>
  <c r="Q84" i="4"/>
  <c r="O84" i="4"/>
  <c r="M84" i="4"/>
  <c r="K84" i="4"/>
  <c r="I84" i="4"/>
  <c r="G84" i="4"/>
  <c r="S83" i="4"/>
  <c r="Q83" i="4"/>
  <c r="O83" i="4"/>
  <c r="M83" i="4"/>
  <c r="K83" i="4"/>
  <c r="I83" i="4"/>
  <c r="G83" i="4"/>
  <c r="S82" i="4"/>
  <c r="Q82" i="4"/>
  <c r="O82" i="4"/>
  <c r="M82" i="4"/>
  <c r="K82" i="4"/>
  <c r="I82" i="4"/>
  <c r="G82" i="4"/>
  <c r="Q81" i="4"/>
  <c r="K81" i="4"/>
  <c r="Q80" i="4"/>
  <c r="K80" i="4"/>
  <c r="Q79" i="4"/>
  <c r="K79" i="4"/>
  <c r="Q78" i="4"/>
  <c r="K78" i="4"/>
  <c r="S76" i="4"/>
  <c r="Q76" i="4"/>
  <c r="O76" i="4"/>
  <c r="M76" i="4"/>
  <c r="K76" i="4"/>
  <c r="I76" i="4"/>
  <c r="G76" i="4"/>
  <c r="Q75" i="4"/>
  <c r="K75" i="4"/>
  <c r="Q74" i="4"/>
  <c r="K74" i="4"/>
  <c r="Q73" i="4"/>
  <c r="K73" i="4"/>
  <c r="Q72" i="4"/>
  <c r="K72" i="4"/>
  <c r="Q71" i="4"/>
  <c r="K71" i="4"/>
  <c r="Q70" i="4"/>
  <c r="K70" i="4"/>
  <c r="Q69" i="4"/>
  <c r="K69" i="4"/>
  <c r="S67" i="4"/>
  <c r="Q67" i="4"/>
  <c r="O67" i="4"/>
  <c r="M67" i="4"/>
  <c r="K67" i="4"/>
  <c r="I67" i="4"/>
  <c r="G67" i="4"/>
  <c r="Q66" i="4"/>
  <c r="K66" i="4"/>
  <c r="Q65" i="4"/>
  <c r="K65" i="4"/>
  <c r="Q64" i="4"/>
  <c r="K64" i="4"/>
  <c r="Q63" i="4"/>
  <c r="K63" i="4"/>
  <c r="Q62" i="4"/>
  <c r="K62" i="4"/>
  <c r="Q61" i="4"/>
  <c r="K61" i="4"/>
  <c r="Q60" i="4"/>
  <c r="K60" i="4"/>
  <c r="Q59" i="4"/>
  <c r="K59" i="4"/>
  <c r="S57" i="4"/>
  <c r="Q57" i="4"/>
  <c r="O57" i="4"/>
  <c r="M57" i="4"/>
  <c r="K57" i="4"/>
  <c r="I57" i="4"/>
  <c r="G57" i="4"/>
  <c r="Q56" i="4"/>
  <c r="K56" i="4"/>
  <c r="Q55" i="4"/>
  <c r="K55" i="4"/>
  <c r="Q54" i="4"/>
  <c r="K54" i="4"/>
  <c r="Q53" i="4"/>
  <c r="K53" i="4"/>
  <c r="Q51" i="4"/>
  <c r="K51" i="4"/>
  <c r="Q50" i="4"/>
  <c r="K50" i="4"/>
  <c r="Q49" i="4"/>
  <c r="K49" i="4"/>
  <c r="Q48" i="4"/>
  <c r="K48" i="4"/>
  <c r="Q47" i="4"/>
  <c r="K47" i="4"/>
  <c r="S46" i="4"/>
  <c r="Q46" i="4"/>
  <c r="O46" i="4"/>
  <c r="M46" i="4"/>
  <c r="K46" i="4"/>
  <c r="I46" i="4"/>
  <c r="G46" i="4"/>
  <c r="Q45" i="4"/>
  <c r="K45" i="4"/>
  <c r="Q44" i="4"/>
  <c r="K44" i="4"/>
  <c r="Q43" i="4"/>
  <c r="K43" i="4"/>
  <c r="Q41" i="4"/>
  <c r="K41" i="4"/>
  <c r="Q40" i="4"/>
  <c r="K40" i="4"/>
  <c r="S39" i="4"/>
  <c r="Q39" i="4"/>
  <c r="O39" i="4"/>
  <c r="M39" i="4"/>
  <c r="K39" i="4"/>
  <c r="I39" i="4"/>
  <c r="G39" i="4"/>
  <c r="Q38" i="4"/>
  <c r="K38" i="4"/>
  <c r="Q37" i="4"/>
  <c r="K37" i="4"/>
  <c r="S35" i="4"/>
  <c r="Q35" i="4"/>
  <c r="O35" i="4"/>
  <c r="M35" i="4"/>
  <c r="K35" i="4"/>
  <c r="I35" i="4"/>
  <c r="G35" i="4"/>
  <c r="Q34" i="4"/>
  <c r="K34" i="4"/>
  <c r="Q33" i="4"/>
  <c r="K33" i="4"/>
  <c r="Q32" i="4"/>
  <c r="K32" i="4"/>
  <c r="Q31" i="4"/>
  <c r="K31" i="4"/>
  <c r="Q30" i="4"/>
  <c r="K30" i="4"/>
  <c r="Q29" i="4"/>
  <c r="K29" i="4"/>
  <c r="Q28" i="4"/>
  <c r="K28" i="4"/>
  <c r="Q27" i="4"/>
  <c r="K27" i="4"/>
  <c r="Q26" i="4"/>
  <c r="K26" i="4"/>
  <c r="Q25" i="4"/>
  <c r="K25" i="4"/>
  <c r="Q24" i="4"/>
  <c r="K24" i="4"/>
  <c r="Q23" i="4"/>
  <c r="K23" i="4"/>
  <c r="Q22" i="4"/>
  <c r="K22" i="4"/>
  <c r="Q20" i="4"/>
  <c r="K20" i="4"/>
  <c r="Q19" i="4"/>
  <c r="K19" i="4"/>
  <c r="S17" i="4"/>
  <c r="Q17" i="4"/>
  <c r="O17" i="4"/>
  <c r="M17" i="4"/>
  <c r="K17" i="4"/>
  <c r="I17" i="4"/>
  <c r="G17" i="4"/>
  <c r="S16" i="4"/>
  <c r="Q16" i="4"/>
  <c r="O16" i="4"/>
  <c r="M16" i="4"/>
  <c r="K16" i="4"/>
  <c r="I16" i="4"/>
  <c r="G16" i="4"/>
  <c r="Q15" i="4"/>
  <c r="K15" i="4"/>
  <c r="Q14" i="4"/>
  <c r="K14" i="4"/>
  <c r="Q13" i="4"/>
  <c r="K13" i="4"/>
  <c r="Q12" i="4"/>
  <c r="K12" i="4"/>
  <c r="S11" i="4"/>
  <c r="Q11" i="4"/>
  <c r="O11" i="4"/>
  <c r="M11" i="4"/>
  <c r="K11" i="4"/>
  <c r="I11" i="4"/>
  <c r="G11" i="4"/>
  <c r="Q10" i="4"/>
  <c r="K10" i="4"/>
  <c r="S8" i="4"/>
  <c r="Q8" i="4"/>
  <c r="O8" i="4"/>
  <c r="M8" i="4"/>
  <c r="K8" i="4"/>
  <c r="I8" i="4"/>
  <c r="G8" i="4"/>
  <c r="Q7" i="4"/>
  <c r="K7" i="4"/>
  <c r="Q6" i="4"/>
  <c r="K6" i="4"/>
  <c r="E30" i="1" l="1"/>
  <c r="E29" i="1"/>
  <c r="E23" i="1"/>
  <c r="E22" i="1"/>
  <c r="E16" i="1"/>
  <c r="E15" i="1"/>
  <c r="E12" i="1"/>
  <c r="E9" i="1"/>
</calcChain>
</file>

<file path=xl/sharedStrings.xml><?xml version="1.0" encoding="utf-8"?>
<sst xmlns="http://schemas.openxmlformats.org/spreadsheetml/2006/main" count="152" uniqueCount="120">
  <si>
    <t>Dec 31, 09</t>
  </si>
  <si>
    <t>ASSETS</t>
  </si>
  <si>
    <t>Current Assets</t>
  </si>
  <si>
    <t>Checking/Savings</t>
  </si>
  <si>
    <t>Alpine Bank Checking</t>
  </si>
  <si>
    <t>Alpine CD #24878 10-16-10 .449%</t>
  </si>
  <si>
    <t>Alpine CD#24884 10-16-10 .449%</t>
  </si>
  <si>
    <t>Alpine CD#28902 9-24-10 .797%</t>
  </si>
  <si>
    <t>Total Checking/Savings</t>
  </si>
  <si>
    <t>Accounts Receivable</t>
  </si>
  <si>
    <t>Total Accounts Receivable</t>
  </si>
  <si>
    <t>Other Current Assets</t>
  </si>
  <si>
    <t>Prepaid Insurance</t>
  </si>
  <si>
    <t>Total Other Current Assets</t>
  </si>
  <si>
    <t>Total Current Assets</t>
  </si>
  <si>
    <t>Fixed Assets</t>
  </si>
  <si>
    <t>Condo Unit</t>
  </si>
  <si>
    <t>Accumulated Depreciation</t>
  </si>
  <si>
    <t>Machinery &amp; Equipment</t>
  </si>
  <si>
    <t>Accumulated Depreciation-M&amp;E</t>
  </si>
  <si>
    <t>Total Fixed Assets</t>
  </si>
  <si>
    <t>TOTAL ASSETS</t>
  </si>
  <si>
    <t>LIABILITIES &amp; EQUITY</t>
  </si>
  <si>
    <t>Equity</t>
  </si>
  <si>
    <t>Reserve Fund</t>
  </si>
  <si>
    <t>Retained Earnings</t>
  </si>
  <si>
    <t>Net Income</t>
  </si>
  <si>
    <t>Total Equity</t>
  </si>
  <si>
    <t>TOTAL LIABILITIES &amp; EQUITY</t>
  </si>
  <si>
    <t>Dec 09</t>
  </si>
  <si>
    <t>Budget</t>
  </si>
  <si>
    <t>$ Over Budget</t>
  </si>
  <si>
    <t>Jan - Dec 09</t>
  </si>
  <si>
    <t>YTD Budget</t>
  </si>
  <si>
    <t>Annual Budget</t>
  </si>
  <si>
    <t>Ordinary Income/Expense</t>
  </si>
  <si>
    <t>Income</t>
  </si>
  <si>
    <t>Membership Dues</t>
  </si>
  <si>
    <t>Commercial</t>
  </si>
  <si>
    <t>Residential</t>
  </si>
  <si>
    <t>Total Membership Dues</t>
  </si>
  <si>
    <t>Leases</t>
  </si>
  <si>
    <t>Harmsen &amp; Dunn</t>
  </si>
  <si>
    <t>Total Leases</t>
  </si>
  <si>
    <t>Finance Charge Income</t>
  </si>
  <si>
    <t>Miscellaneous Income</t>
  </si>
  <si>
    <t>Reimbursed Expenses</t>
  </si>
  <si>
    <t>Vending</t>
  </si>
  <si>
    <t>Total Income</t>
  </si>
  <si>
    <t>Gross Profit</t>
  </si>
  <si>
    <t>Expense</t>
  </si>
  <si>
    <t>Annual Meeting / Board Meetings</t>
  </si>
  <si>
    <t>Bank Service Charges</t>
  </si>
  <si>
    <t>Building Repair &amp; Maintenance</t>
  </si>
  <si>
    <t>Building Repairs &amp; Maintenance</t>
  </si>
  <si>
    <t>Equipment Repairs</t>
  </si>
  <si>
    <t>Carpet Cleaning</t>
  </si>
  <si>
    <t>Elevator Service Contract</t>
  </si>
  <si>
    <t>Garage Door</t>
  </si>
  <si>
    <t>Hot Tub</t>
  </si>
  <si>
    <t>Inspections</t>
  </si>
  <si>
    <t>Misc.</t>
  </si>
  <si>
    <t>Painting</t>
  </si>
  <si>
    <t>Parking Lot</t>
  </si>
  <si>
    <t>Plumbing</t>
  </si>
  <si>
    <t>Roof Repairs</t>
  </si>
  <si>
    <t>Tolin Mechanical Contract</t>
  </si>
  <si>
    <t>Total Building Repair &amp; Maintenance</t>
  </si>
  <si>
    <t>Contract Expense</t>
  </si>
  <si>
    <t>Labor</t>
  </si>
  <si>
    <t>Management</t>
  </si>
  <si>
    <t>Total Contract Expense</t>
  </si>
  <si>
    <t>Contributions</t>
  </si>
  <si>
    <t>Dues and Subscriptions</t>
  </si>
  <si>
    <t>Insurance</t>
  </si>
  <si>
    <t>Disability Insurance</t>
  </si>
  <si>
    <t>Liability Insurance</t>
  </si>
  <si>
    <t>Umbrella Insurance</t>
  </si>
  <si>
    <t>Total Insurance</t>
  </si>
  <si>
    <t>Licenses and Permits</t>
  </si>
  <si>
    <t>Miscellaneous</t>
  </si>
  <si>
    <t>Office Supplies</t>
  </si>
  <si>
    <t>Postage and Delivery</t>
  </si>
  <si>
    <t>Printing and Reproduction</t>
  </si>
  <si>
    <t>Professional Fees</t>
  </si>
  <si>
    <t>Accounting - Quandt &amp; Snow, LLC</t>
  </si>
  <si>
    <t>Bookkeeping</t>
  </si>
  <si>
    <t>Consulting</t>
  </si>
  <si>
    <t>Legal Fees</t>
  </si>
  <si>
    <t>Total Professional Fees</t>
  </si>
  <si>
    <t>Supplies</t>
  </si>
  <si>
    <t>Bathroom</t>
  </si>
  <si>
    <t>Cleaning</t>
  </si>
  <si>
    <t>Equipment</t>
  </si>
  <si>
    <t>Gas</t>
  </si>
  <si>
    <t>Hot Tub Supplies</t>
  </si>
  <si>
    <t>Light bulbs</t>
  </si>
  <si>
    <t>Pet Pick-ups</t>
  </si>
  <si>
    <t>Total Supplies</t>
  </si>
  <si>
    <t>Utilities</t>
  </si>
  <si>
    <t>Cable/Internet</t>
  </si>
  <si>
    <t>Electric</t>
  </si>
  <si>
    <t>Garbage Disposal</t>
  </si>
  <si>
    <t>Telephone</t>
  </si>
  <si>
    <t>Snow Removal</t>
  </si>
  <si>
    <t>Water</t>
  </si>
  <si>
    <t>Total Utilities</t>
  </si>
  <si>
    <t>Not allocated to Employee Units</t>
  </si>
  <si>
    <t>Manager's Unit- Repair &amp; Maint</t>
  </si>
  <si>
    <t>Manager's Unit Electric</t>
  </si>
  <si>
    <t>Manager's Unit Internet</t>
  </si>
  <si>
    <t>Property Taxes</t>
  </si>
  <si>
    <t>Total Not allocated to Employee Units</t>
  </si>
  <si>
    <t>Total Expense</t>
  </si>
  <si>
    <t>Net Ordinary Income</t>
  </si>
  <si>
    <t>Other Income/Expense</t>
  </si>
  <si>
    <t>Other Income</t>
  </si>
  <si>
    <t>Interest Income</t>
  </si>
  <si>
    <t>Total Other Income</t>
  </si>
  <si>
    <t>Net Other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</si>
</sst>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2" fillId="0" borderId="0" xfId="0" applyNumberFormat="1" applyFont="1"/>
    <xf numFmtId="49" fontId="1" fillId="0" borderId="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2" customWidth="1"/>
    <col min="4" max="4" width="26.140625" style="12" customWidth="1"/>
    <col min="5" max="5" width="8.7109375" style="13" bestFit="1" customWidth="1"/>
  </cols>
  <sheetData>
    <row r="1" spans="1:5" s="11" customFormat="1" ht="15.75" thickBot="1" x14ac:dyDescent="0.3">
      <c r="A1" s="9"/>
      <c r="B1" s="9"/>
      <c r="C1" s="9"/>
      <c r="D1" s="9"/>
      <c r="E1" s="10" t="s">
        <v>0</v>
      </c>
    </row>
    <row r="2" spans="1:5" ht="15.75" thickTop="1" x14ac:dyDescent="0.25">
      <c r="A2" s="1" t="s">
        <v>1</v>
      </c>
      <c r="B2" s="1"/>
      <c r="C2" s="1"/>
      <c r="D2" s="1"/>
      <c r="E2" s="2"/>
    </row>
    <row r="3" spans="1:5" x14ac:dyDescent="0.25">
      <c r="A3" s="1"/>
      <c r="B3" s="1" t="s">
        <v>2</v>
      </c>
      <c r="C3" s="1"/>
      <c r="D3" s="1"/>
      <c r="E3" s="2"/>
    </row>
    <row r="4" spans="1:5" x14ac:dyDescent="0.25">
      <c r="A4" s="1"/>
      <c r="B4" s="1"/>
      <c r="C4" s="1" t="s">
        <v>3</v>
      </c>
      <c r="D4" s="1"/>
      <c r="E4" s="2"/>
    </row>
    <row r="5" spans="1:5" x14ac:dyDescent="0.25">
      <c r="A5" s="1"/>
      <c r="B5" s="1"/>
      <c r="C5" s="1"/>
      <c r="D5" s="1" t="s">
        <v>4</v>
      </c>
      <c r="E5" s="2">
        <v>87477.89</v>
      </c>
    </row>
    <row r="6" spans="1:5" x14ac:dyDescent="0.25">
      <c r="A6" s="1"/>
      <c r="B6" s="1"/>
      <c r="C6" s="1"/>
      <c r="D6" s="1" t="s">
        <v>5</v>
      </c>
      <c r="E6" s="2">
        <v>27932.2</v>
      </c>
    </row>
    <row r="7" spans="1:5" x14ac:dyDescent="0.25">
      <c r="A7" s="1"/>
      <c r="B7" s="1"/>
      <c r="C7" s="1"/>
      <c r="D7" s="1" t="s">
        <v>6</v>
      </c>
      <c r="E7" s="2">
        <v>27939.38</v>
      </c>
    </row>
    <row r="8" spans="1:5" ht="15.75" thickBot="1" x14ac:dyDescent="0.3">
      <c r="A8" s="1"/>
      <c r="B8" s="1"/>
      <c r="C8" s="1"/>
      <c r="D8" s="1" t="s">
        <v>7</v>
      </c>
      <c r="E8" s="3">
        <v>112172.34</v>
      </c>
    </row>
    <row r="9" spans="1:5" x14ac:dyDescent="0.25">
      <c r="A9" s="1"/>
      <c r="B9" s="1"/>
      <c r="C9" s="1" t="s">
        <v>8</v>
      </c>
      <c r="D9" s="1"/>
      <c r="E9" s="2">
        <f>ROUND(SUM(E4:E8),5)</f>
        <v>255521.81</v>
      </c>
    </row>
    <row r="10" spans="1:5" ht="30" customHeight="1" x14ac:dyDescent="0.25">
      <c r="A10" s="1"/>
      <c r="B10" s="1"/>
      <c r="C10" s="1" t="s">
        <v>9</v>
      </c>
      <c r="D10" s="1"/>
      <c r="E10" s="2"/>
    </row>
    <row r="11" spans="1:5" ht="15.75" thickBot="1" x14ac:dyDescent="0.3">
      <c r="A11" s="1"/>
      <c r="B11" s="1"/>
      <c r="C11" s="1"/>
      <c r="D11" s="1" t="s">
        <v>9</v>
      </c>
      <c r="E11" s="3">
        <v>26492.59</v>
      </c>
    </row>
    <row r="12" spans="1:5" x14ac:dyDescent="0.25">
      <c r="A12" s="1"/>
      <c r="B12" s="1"/>
      <c r="C12" s="1" t="s">
        <v>10</v>
      </c>
      <c r="D12" s="1"/>
      <c r="E12" s="2">
        <f>ROUND(SUM(E10:E11),5)</f>
        <v>26492.59</v>
      </c>
    </row>
    <row r="13" spans="1:5" ht="30" customHeight="1" x14ac:dyDescent="0.25">
      <c r="A13" s="1"/>
      <c r="B13" s="1"/>
      <c r="C13" s="1" t="s">
        <v>11</v>
      </c>
      <c r="D13" s="1"/>
      <c r="E13" s="2"/>
    </row>
    <row r="14" spans="1:5" ht="15.75" thickBot="1" x14ac:dyDescent="0.3">
      <c r="A14" s="1"/>
      <c r="B14" s="1"/>
      <c r="C14" s="1"/>
      <c r="D14" s="1" t="s">
        <v>12</v>
      </c>
      <c r="E14" s="4">
        <v>19054.78</v>
      </c>
    </row>
    <row r="15" spans="1:5" ht="15.75" thickBot="1" x14ac:dyDescent="0.3">
      <c r="A15" s="1"/>
      <c r="B15" s="1"/>
      <c r="C15" s="1" t="s">
        <v>13</v>
      </c>
      <c r="D15" s="1"/>
      <c r="E15" s="5">
        <f>ROUND(SUM(E13:E14),5)</f>
        <v>19054.78</v>
      </c>
    </row>
    <row r="16" spans="1:5" ht="30" customHeight="1" x14ac:dyDescent="0.25">
      <c r="A16" s="1"/>
      <c r="B16" s="1" t="s">
        <v>14</v>
      </c>
      <c r="C16" s="1"/>
      <c r="D16" s="1"/>
      <c r="E16" s="2">
        <f>ROUND(E3+E9+E12+E15,5)</f>
        <v>301069.18</v>
      </c>
    </row>
    <row r="17" spans="1:5" ht="30" customHeight="1" x14ac:dyDescent="0.25">
      <c r="A17" s="1"/>
      <c r="B17" s="1" t="s">
        <v>15</v>
      </c>
      <c r="C17" s="1"/>
      <c r="D17" s="1"/>
      <c r="E17" s="2"/>
    </row>
    <row r="18" spans="1:5" x14ac:dyDescent="0.25">
      <c r="A18" s="1"/>
      <c r="B18" s="1"/>
      <c r="C18" s="1" t="s">
        <v>16</v>
      </c>
      <c r="D18" s="1"/>
      <c r="E18" s="2">
        <v>27480.84</v>
      </c>
    </row>
    <row r="19" spans="1:5" x14ac:dyDescent="0.25">
      <c r="A19" s="1"/>
      <c r="B19" s="1"/>
      <c r="C19" s="1" t="s">
        <v>17</v>
      </c>
      <c r="D19" s="1"/>
      <c r="E19" s="2">
        <v>-27480.84</v>
      </c>
    </row>
    <row r="20" spans="1:5" x14ac:dyDescent="0.25">
      <c r="A20" s="1"/>
      <c r="B20" s="1"/>
      <c r="C20" s="1" t="s">
        <v>18</v>
      </c>
      <c r="D20" s="1"/>
      <c r="E20" s="2">
        <v>4791.01</v>
      </c>
    </row>
    <row r="21" spans="1:5" ht="15.75" thickBot="1" x14ac:dyDescent="0.3">
      <c r="A21" s="1"/>
      <c r="B21" s="1"/>
      <c r="C21" s="1" t="s">
        <v>19</v>
      </c>
      <c r="D21" s="1"/>
      <c r="E21" s="4">
        <v>-4791.01</v>
      </c>
    </row>
    <row r="22" spans="1:5" ht="15.75" thickBot="1" x14ac:dyDescent="0.3">
      <c r="A22" s="1"/>
      <c r="B22" s="1" t="s">
        <v>20</v>
      </c>
      <c r="C22" s="1"/>
      <c r="D22" s="1"/>
      <c r="E22" s="6">
        <f>ROUND(SUM(E17:E21),5)</f>
        <v>0</v>
      </c>
    </row>
    <row r="23" spans="1:5" s="8" customFormat="1" ht="30" customHeight="1" thickBot="1" x14ac:dyDescent="0.25">
      <c r="A23" s="1" t="s">
        <v>21</v>
      </c>
      <c r="B23" s="1"/>
      <c r="C23" s="1"/>
      <c r="D23" s="1"/>
      <c r="E23" s="7">
        <f>ROUND(E2+E16+E22,5)</f>
        <v>301069.18</v>
      </c>
    </row>
    <row r="24" spans="1:5" ht="31.5" customHeight="1" thickTop="1" x14ac:dyDescent="0.25">
      <c r="A24" s="1" t="s">
        <v>22</v>
      </c>
      <c r="B24" s="1"/>
      <c r="C24" s="1"/>
      <c r="D24" s="1"/>
      <c r="E24" s="2"/>
    </row>
    <row r="25" spans="1:5" x14ac:dyDescent="0.25">
      <c r="A25" s="1"/>
      <c r="B25" s="1" t="s">
        <v>23</v>
      </c>
      <c r="C25" s="1"/>
      <c r="D25" s="1"/>
      <c r="E25" s="2"/>
    </row>
    <row r="26" spans="1:5" x14ac:dyDescent="0.25">
      <c r="A26" s="1"/>
      <c r="B26" s="1"/>
      <c r="C26" s="1" t="s">
        <v>24</v>
      </c>
      <c r="D26" s="1"/>
      <c r="E26" s="2">
        <v>172720.68</v>
      </c>
    </row>
    <row r="27" spans="1:5" x14ac:dyDescent="0.25">
      <c r="A27" s="1"/>
      <c r="B27" s="1"/>
      <c r="C27" s="1" t="s">
        <v>25</v>
      </c>
      <c r="D27" s="1"/>
      <c r="E27" s="2">
        <v>2788.49</v>
      </c>
    </row>
    <row r="28" spans="1:5" ht="15.75" thickBot="1" x14ac:dyDescent="0.3">
      <c r="A28" s="1"/>
      <c r="B28" s="1"/>
      <c r="C28" s="1" t="s">
        <v>26</v>
      </c>
      <c r="D28" s="1"/>
      <c r="E28" s="4">
        <v>125560.01</v>
      </c>
    </row>
    <row r="29" spans="1:5" ht="15.75" thickBot="1" x14ac:dyDescent="0.3">
      <c r="A29" s="1"/>
      <c r="B29" s="1" t="s">
        <v>27</v>
      </c>
      <c r="C29" s="1"/>
      <c r="D29" s="1"/>
      <c r="E29" s="6">
        <f>ROUND(SUM(E25:E28),5)</f>
        <v>301069.18</v>
      </c>
    </row>
    <row r="30" spans="1:5" s="8" customFormat="1" ht="30" customHeight="1" thickBot="1" x14ac:dyDescent="0.25">
      <c r="A30" s="1" t="s">
        <v>28</v>
      </c>
      <c r="B30" s="1"/>
      <c r="C30" s="1"/>
      <c r="D30" s="1"/>
      <c r="E30" s="7">
        <f>ROUND(E24+E29,5)</f>
        <v>301069.18</v>
      </c>
    </row>
    <row r="31" spans="1:5" ht="15.75" thickTop="1" x14ac:dyDescent="0.25"/>
  </sheetData>
  <pageMargins left="0.7" right="0.7" top="0.75" bottom="0.75" header="0.25" footer="0.3"/>
  <pageSetup orientation="portrait" r:id="rId1"/>
  <headerFooter>
    <oddHeader>&amp;L&amp;"Arial,Bold"&amp;8 9:03 AM
&amp;"Arial,Bold"&amp;8 09/29/10
&amp;"Arial,Bold"&amp;8 Accrual Basis&amp;C&amp;"Arial,Bold"&amp;12 Snowbridge Square Condominium Association
&amp;"Arial,Bold"&amp;14 Balance Sheet
&amp;"Arial,Bold"&amp;10 As of December 31, 2009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5" width="3" style="12" customWidth="1"/>
    <col min="6" max="6" width="28.28515625" style="12" customWidth="1"/>
    <col min="7" max="7" width="8.42578125" style="13" bestFit="1" customWidth="1"/>
    <col min="8" max="8" width="2.28515625" style="13" customWidth="1"/>
    <col min="9" max="9" width="8.42578125" style="13" bestFit="1" customWidth="1"/>
    <col min="10" max="10" width="2.28515625" style="13" customWidth="1"/>
    <col min="11" max="11" width="12" style="13" bestFit="1" customWidth="1"/>
    <col min="12" max="12" width="2.28515625" style="13" customWidth="1"/>
    <col min="13" max="13" width="10.140625" style="13" bestFit="1" customWidth="1"/>
    <col min="14" max="14" width="2.28515625" style="13" customWidth="1"/>
    <col min="15" max="15" width="10" style="13" bestFit="1" customWidth="1"/>
    <col min="16" max="16" width="2.28515625" style="13" customWidth="1"/>
    <col min="17" max="17" width="12" style="13" bestFit="1" customWidth="1"/>
    <col min="18" max="18" width="2.28515625" style="13" customWidth="1"/>
    <col min="19" max="19" width="12.42578125" style="13" bestFit="1" customWidth="1"/>
  </cols>
  <sheetData>
    <row r="1" spans="1:19" ht="15.75" thickBot="1" x14ac:dyDescent="0.3">
      <c r="A1" s="1"/>
      <c r="B1" s="1"/>
      <c r="C1" s="1"/>
      <c r="D1" s="1"/>
      <c r="E1" s="1"/>
      <c r="F1" s="1"/>
      <c r="G1" s="15"/>
      <c r="H1" s="14"/>
      <c r="I1" s="15"/>
      <c r="J1" s="14"/>
      <c r="K1" s="15"/>
      <c r="L1" s="14"/>
      <c r="M1" s="15"/>
      <c r="N1" s="14"/>
      <c r="O1" s="15"/>
      <c r="P1" s="14"/>
      <c r="Q1" s="15"/>
      <c r="R1" s="14"/>
      <c r="S1" s="15"/>
    </row>
    <row r="2" spans="1:19" s="11" customFormat="1" ht="16.5" thickTop="1" thickBot="1" x14ac:dyDescent="0.3">
      <c r="A2" s="9"/>
      <c r="B2" s="9"/>
      <c r="C2" s="9"/>
      <c r="D2" s="9"/>
      <c r="E2" s="9"/>
      <c r="F2" s="9"/>
      <c r="G2" s="17" t="s">
        <v>29</v>
      </c>
      <c r="H2" s="18"/>
      <c r="I2" s="17" t="s">
        <v>30</v>
      </c>
      <c r="J2" s="18"/>
      <c r="K2" s="17" t="s">
        <v>31</v>
      </c>
      <c r="L2" s="18"/>
      <c r="M2" s="17" t="s">
        <v>32</v>
      </c>
      <c r="N2" s="18"/>
      <c r="O2" s="17" t="s">
        <v>33</v>
      </c>
      <c r="P2" s="18"/>
      <c r="Q2" s="17" t="s">
        <v>31</v>
      </c>
      <c r="R2" s="18"/>
      <c r="S2" s="17" t="s">
        <v>34</v>
      </c>
    </row>
    <row r="3" spans="1:19" ht="15.75" thickTop="1" x14ac:dyDescent="0.25">
      <c r="A3" s="1"/>
      <c r="B3" s="1" t="s">
        <v>35</v>
      </c>
      <c r="C3" s="1"/>
      <c r="D3" s="1"/>
      <c r="E3" s="1"/>
      <c r="F3" s="1"/>
      <c r="G3" s="2"/>
      <c r="H3" s="16"/>
      <c r="I3" s="2"/>
      <c r="J3" s="16"/>
      <c r="K3" s="2"/>
      <c r="L3" s="16"/>
      <c r="M3" s="2"/>
      <c r="N3" s="16"/>
      <c r="O3" s="2"/>
      <c r="P3" s="16"/>
      <c r="Q3" s="2"/>
      <c r="R3" s="16"/>
      <c r="S3" s="2"/>
    </row>
    <row r="4" spans="1:19" x14ac:dyDescent="0.25">
      <c r="A4" s="1"/>
      <c r="B4" s="1"/>
      <c r="C4" s="1"/>
      <c r="D4" s="1" t="s">
        <v>36</v>
      </c>
      <c r="E4" s="1"/>
      <c r="F4" s="1"/>
      <c r="G4" s="2"/>
      <c r="H4" s="16"/>
      <c r="I4" s="2"/>
      <c r="J4" s="16"/>
      <c r="K4" s="2"/>
      <c r="L4" s="16"/>
      <c r="M4" s="2"/>
      <c r="N4" s="16"/>
      <c r="O4" s="2"/>
      <c r="P4" s="16"/>
      <c r="Q4" s="2"/>
      <c r="R4" s="16"/>
      <c r="S4" s="2"/>
    </row>
    <row r="5" spans="1:19" x14ac:dyDescent="0.25">
      <c r="A5" s="1"/>
      <c r="B5" s="1"/>
      <c r="C5" s="1"/>
      <c r="D5" s="1"/>
      <c r="E5" s="1" t="s">
        <v>37</v>
      </c>
      <c r="F5" s="1"/>
      <c r="G5" s="2"/>
      <c r="H5" s="16"/>
      <c r="I5" s="2"/>
      <c r="J5" s="16"/>
      <c r="K5" s="2"/>
      <c r="L5" s="16"/>
      <c r="M5" s="2"/>
      <c r="N5" s="16"/>
      <c r="O5" s="2"/>
      <c r="P5" s="16"/>
      <c r="Q5" s="2"/>
      <c r="R5" s="16"/>
      <c r="S5" s="2"/>
    </row>
    <row r="6" spans="1:19" x14ac:dyDescent="0.25">
      <c r="A6" s="1"/>
      <c r="B6" s="1"/>
      <c r="C6" s="1"/>
      <c r="D6" s="1"/>
      <c r="E6" s="1"/>
      <c r="F6" s="1" t="s">
        <v>38</v>
      </c>
      <c r="G6" s="2">
        <v>0</v>
      </c>
      <c r="H6" s="16"/>
      <c r="I6" s="2">
        <v>0</v>
      </c>
      <c r="J6" s="16"/>
      <c r="K6" s="2">
        <f>ROUND((G6-I6),5)</f>
        <v>0</v>
      </c>
      <c r="L6" s="16"/>
      <c r="M6" s="2">
        <v>123036.88</v>
      </c>
      <c r="N6" s="16"/>
      <c r="O6" s="2">
        <v>123036.88</v>
      </c>
      <c r="P6" s="16"/>
      <c r="Q6" s="2">
        <f>ROUND((M6-O6),5)</f>
        <v>0</v>
      </c>
      <c r="R6" s="16"/>
      <c r="S6" s="2">
        <v>123036.88</v>
      </c>
    </row>
    <row r="7" spans="1:19" ht="15.75" thickBot="1" x14ac:dyDescent="0.3">
      <c r="A7" s="1"/>
      <c r="B7" s="1"/>
      <c r="C7" s="1"/>
      <c r="D7" s="1"/>
      <c r="E7" s="1"/>
      <c r="F7" s="1" t="s">
        <v>39</v>
      </c>
      <c r="G7" s="3">
        <v>0</v>
      </c>
      <c r="H7" s="16"/>
      <c r="I7" s="3">
        <v>0</v>
      </c>
      <c r="J7" s="16"/>
      <c r="K7" s="3">
        <f>ROUND((G7-I7),5)</f>
        <v>0</v>
      </c>
      <c r="L7" s="16"/>
      <c r="M7" s="3">
        <v>152859.51999999999</v>
      </c>
      <c r="N7" s="16"/>
      <c r="O7" s="3">
        <v>152859.57999999999</v>
      </c>
      <c r="P7" s="16"/>
      <c r="Q7" s="3">
        <f>ROUND((M7-O7),5)</f>
        <v>-0.06</v>
      </c>
      <c r="R7" s="16"/>
      <c r="S7" s="3">
        <v>152859.57999999999</v>
      </c>
    </row>
    <row r="8" spans="1:19" x14ac:dyDescent="0.25">
      <c r="A8" s="1"/>
      <c r="B8" s="1"/>
      <c r="C8" s="1"/>
      <c r="D8" s="1"/>
      <c r="E8" s="1" t="s">
        <v>40</v>
      </c>
      <c r="F8" s="1"/>
      <c r="G8" s="2">
        <f>ROUND(SUM(G5:G7),5)</f>
        <v>0</v>
      </c>
      <c r="H8" s="16"/>
      <c r="I8" s="2">
        <f>ROUND(SUM(I5:I7),5)</f>
        <v>0</v>
      </c>
      <c r="J8" s="16"/>
      <c r="K8" s="2">
        <f>ROUND((G8-I8),5)</f>
        <v>0</v>
      </c>
      <c r="L8" s="16"/>
      <c r="M8" s="2">
        <f>ROUND(SUM(M5:M7),5)</f>
        <v>275896.40000000002</v>
      </c>
      <c r="N8" s="16"/>
      <c r="O8" s="2">
        <f>ROUND(SUM(O5:O7),5)</f>
        <v>275896.46000000002</v>
      </c>
      <c r="P8" s="16"/>
      <c r="Q8" s="2">
        <f>ROUND((M8-O8),5)</f>
        <v>-0.06</v>
      </c>
      <c r="R8" s="16"/>
      <c r="S8" s="2">
        <f>ROUND(SUM(S5:S7),5)</f>
        <v>275896.46000000002</v>
      </c>
    </row>
    <row r="9" spans="1:19" ht="30" customHeight="1" x14ac:dyDescent="0.25">
      <c r="A9" s="1"/>
      <c r="B9" s="1"/>
      <c r="C9" s="1"/>
      <c r="D9" s="1"/>
      <c r="E9" s="1" t="s">
        <v>41</v>
      </c>
      <c r="F9" s="1"/>
      <c r="G9" s="2"/>
      <c r="H9" s="16"/>
      <c r="I9" s="2"/>
      <c r="J9" s="16"/>
      <c r="K9" s="2"/>
      <c r="L9" s="16"/>
      <c r="M9" s="2"/>
      <c r="N9" s="16"/>
      <c r="O9" s="2"/>
      <c r="P9" s="16"/>
      <c r="Q9" s="2"/>
      <c r="R9" s="16"/>
      <c r="S9" s="2"/>
    </row>
    <row r="10" spans="1:19" ht="15.75" thickBot="1" x14ac:dyDescent="0.3">
      <c r="A10" s="1"/>
      <c r="B10" s="1"/>
      <c r="C10" s="1"/>
      <c r="D10" s="1"/>
      <c r="E10" s="1"/>
      <c r="F10" s="1" t="s">
        <v>42</v>
      </c>
      <c r="G10" s="3">
        <v>0</v>
      </c>
      <c r="H10" s="16"/>
      <c r="I10" s="3">
        <v>0</v>
      </c>
      <c r="J10" s="16"/>
      <c r="K10" s="3">
        <f t="shared" ref="K10:K17" si="0">ROUND((G10-I10),5)</f>
        <v>0</v>
      </c>
      <c r="L10" s="16"/>
      <c r="M10" s="3">
        <v>2575</v>
      </c>
      <c r="N10" s="16"/>
      <c r="O10" s="3">
        <v>2575</v>
      </c>
      <c r="P10" s="16"/>
      <c r="Q10" s="3">
        <f t="shared" ref="Q10:Q17" si="1">ROUND((M10-O10),5)</f>
        <v>0</v>
      </c>
      <c r="R10" s="16"/>
      <c r="S10" s="3">
        <v>2575</v>
      </c>
    </row>
    <row r="11" spans="1:19" x14ac:dyDescent="0.25">
      <c r="A11" s="1"/>
      <c r="B11" s="1"/>
      <c r="C11" s="1"/>
      <c r="D11" s="1"/>
      <c r="E11" s="1" t="s">
        <v>43</v>
      </c>
      <c r="F11" s="1"/>
      <c r="G11" s="2">
        <f>ROUND(SUM(G9:G10),5)</f>
        <v>0</v>
      </c>
      <c r="H11" s="16"/>
      <c r="I11" s="2">
        <f>ROUND(SUM(I9:I10),5)</f>
        <v>0</v>
      </c>
      <c r="J11" s="16"/>
      <c r="K11" s="2">
        <f t="shared" si="0"/>
        <v>0</v>
      </c>
      <c r="L11" s="16"/>
      <c r="M11" s="2">
        <f>ROUND(SUM(M9:M10),5)</f>
        <v>2575</v>
      </c>
      <c r="N11" s="16"/>
      <c r="O11" s="2">
        <f>ROUND(SUM(O9:O10),5)</f>
        <v>2575</v>
      </c>
      <c r="P11" s="16"/>
      <c r="Q11" s="2">
        <f t="shared" si="1"/>
        <v>0</v>
      </c>
      <c r="R11" s="16"/>
      <c r="S11" s="2">
        <f>ROUND(SUM(S9:S10),5)</f>
        <v>2575</v>
      </c>
    </row>
    <row r="12" spans="1:19" ht="30" customHeight="1" x14ac:dyDescent="0.25">
      <c r="A12" s="1"/>
      <c r="B12" s="1"/>
      <c r="C12" s="1"/>
      <c r="D12" s="1"/>
      <c r="E12" s="1" t="s">
        <v>44</v>
      </c>
      <c r="F12" s="1"/>
      <c r="G12" s="2">
        <v>246.24</v>
      </c>
      <c r="H12" s="16"/>
      <c r="I12" s="2">
        <v>0</v>
      </c>
      <c r="J12" s="16"/>
      <c r="K12" s="2">
        <f t="shared" si="0"/>
        <v>246.24</v>
      </c>
      <c r="L12" s="16"/>
      <c r="M12" s="2">
        <v>2809.37</v>
      </c>
      <c r="N12" s="16"/>
      <c r="O12" s="2">
        <v>0</v>
      </c>
      <c r="P12" s="16"/>
      <c r="Q12" s="2">
        <f t="shared" si="1"/>
        <v>2809.37</v>
      </c>
      <c r="R12" s="16"/>
      <c r="S12" s="2">
        <v>0</v>
      </c>
    </row>
    <row r="13" spans="1:19" x14ac:dyDescent="0.25">
      <c r="A13" s="1"/>
      <c r="B13" s="1"/>
      <c r="C13" s="1"/>
      <c r="D13" s="1"/>
      <c r="E13" s="1" t="s">
        <v>45</v>
      </c>
      <c r="F13" s="1"/>
      <c r="G13" s="2">
        <v>0</v>
      </c>
      <c r="H13" s="16"/>
      <c r="I13" s="2">
        <v>0</v>
      </c>
      <c r="J13" s="16"/>
      <c r="K13" s="2">
        <f t="shared" si="0"/>
        <v>0</v>
      </c>
      <c r="L13" s="16"/>
      <c r="M13" s="2">
        <v>19.29</v>
      </c>
      <c r="N13" s="16"/>
      <c r="O13" s="2">
        <v>0</v>
      </c>
      <c r="P13" s="16"/>
      <c r="Q13" s="2">
        <f t="shared" si="1"/>
        <v>19.29</v>
      </c>
      <c r="R13" s="16"/>
      <c r="S13" s="2">
        <v>0</v>
      </c>
    </row>
    <row r="14" spans="1:19" x14ac:dyDescent="0.25">
      <c r="A14" s="1"/>
      <c r="B14" s="1"/>
      <c r="C14" s="1"/>
      <c r="D14" s="1"/>
      <c r="E14" s="1" t="s">
        <v>46</v>
      </c>
      <c r="F14" s="1"/>
      <c r="G14" s="2">
        <v>0</v>
      </c>
      <c r="H14" s="16"/>
      <c r="I14" s="2">
        <v>0</v>
      </c>
      <c r="J14" s="16"/>
      <c r="K14" s="2">
        <f t="shared" si="0"/>
        <v>0</v>
      </c>
      <c r="L14" s="16"/>
      <c r="M14" s="2">
        <v>12121.5</v>
      </c>
      <c r="N14" s="16"/>
      <c r="O14" s="2">
        <v>0</v>
      </c>
      <c r="P14" s="16"/>
      <c r="Q14" s="2">
        <f t="shared" si="1"/>
        <v>12121.5</v>
      </c>
      <c r="R14" s="16"/>
      <c r="S14" s="2">
        <v>0</v>
      </c>
    </row>
    <row r="15" spans="1:19" ht="15.75" thickBot="1" x14ac:dyDescent="0.3">
      <c r="A15" s="1"/>
      <c r="B15" s="1"/>
      <c r="C15" s="1"/>
      <c r="D15" s="1"/>
      <c r="E15" s="1" t="s">
        <v>47</v>
      </c>
      <c r="F15" s="1"/>
      <c r="G15" s="4">
        <v>66.13</v>
      </c>
      <c r="H15" s="16"/>
      <c r="I15" s="4">
        <v>108.33</v>
      </c>
      <c r="J15" s="16"/>
      <c r="K15" s="4">
        <f t="shared" si="0"/>
        <v>-42.2</v>
      </c>
      <c r="L15" s="16"/>
      <c r="M15" s="4">
        <v>1152.4000000000001</v>
      </c>
      <c r="N15" s="16"/>
      <c r="O15" s="4">
        <v>1300</v>
      </c>
      <c r="P15" s="16"/>
      <c r="Q15" s="4">
        <f t="shared" si="1"/>
        <v>-147.6</v>
      </c>
      <c r="R15" s="16"/>
      <c r="S15" s="4">
        <v>1300</v>
      </c>
    </row>
    <row r="16" spans="1:19" ht="15.75" thickBot="1" x14ac:dyDescent="0.3">
      <c r="A16" s="1"/>
      <c r="B16" s="1"/>
      <c r="C16" s="1"/>
      <c r="D16" s="1" t="s">
        <v>48</v>
      </c>
      <c r="E16" s="1"/>
      <c r="F16" s="1"/>
      <c r="G16" s="5">
        <f>ROUND(G4+G8+SUM(G11:G15),5)</f>
        <v>312.37</v>
      </c>
      <c r="H16" s="16"/>
      <c r="I16" s="5">
        <f>ROUND(I4+I8+SUM(I11:I15),5)</f>
        <v>108.33</v>
      </c>
      <c r="J16" s="16"/>
      <c r="K16" s="5">
        <f t="shared" si="0"/>
        <v>204.04</v>
      </c>
      <c r="L16" s="16"/>
      <c r="M16" s="5">
        <f>ROUND(M4+M8+SUM(M11:M15),5)</f>
        <v>294573.96000000002</v>
      </c>
      <c r="N16" s="16"/>
      <c r="O16" s="5">
        <f>ROUND(O4+O8+SUM(O11:O15),5)</f>
        <v>279771.46000000002</v>
      </c>
      <c r="P16" s="16"/>
      <c r="Q16" s="5">
        <f t="shared" si="1"/>
        <v>14802.5</v>
      </c>
      <c r="R16" s="16"/>
      <c r="S16" s="5">
        <f>ROUND(S4+S8+SUM(S11:S15),5)</f>
        <v>279771.46000000002</v>
      </c>
    </row>
    <row r="17" spans="1:19" ht="30" customHeight="1" x14ac:dyDescent="0.25">
      <c r="A17" s="1"/>
      <c r="B17" s="1"/>
      <c r="C17" s="1" t="s">
        <v>49</v>
      </c>
      <c r="D17" s="1"/>
      <c r="E17" s="1"/>
      <c r="F17" s="1"/>
      <c r="G17" s="2">
        <f>G16</f>
        <v>312.37</v>
      </c>
      <c r="H17" s="16"/>
      <c r="I17" s="2">
        <f>I16</f>
        <v>108.33</v>
      </c>
      <c r="J17" s="16"/>
      <c r="K17" s="2">
        <f t="shared" si="0"/>
        <v>204.04</v>
      </c>
      <c r="L17" s="16"/>
      <c r="M17" s="2">
        <f>M16</f>
        <v>294573.96000000002</v>
      </c>
      <c r="N17" s="16"/>
      <c r="O17" s="2">
        <f>O16</f>
        <v>279771.46000000002</v>
      </c>
      <c r="P17" s="16"/>
      <c r="Q17" s="2">
        <f t="shared" si="1"/>
        <v>14802.5</v>
      </c>
      <c r="R17" s="16"/>
      <c r="S17" s="2">
        <f>S16</f>
        <v>279771.46000000002</v>
      </c>
    </row>
    <row r="18" spans="1:19" ht="30" customHeight="1" x14ac:dyDescent="0.25">
      <c r="A18" s="1"/>
      <c r="B18" s="1"/>
      <c r="C18" s="1"/>
      <c r="D18" s="1" t="s">
        <v>50</v>
      </c>
      <c r="E18" s="1"/>
      <c r="F18" s="1"/>
      <c r="G18" s="2"/>
      <c r="H18" s="16"/>
      <c r="I18" s="2"/>
      <c r="J18" s="16"/>
      <c r="K18" s="2"/>
      <c r="L18" s="16"/>
      <c r="M18" s="2"/>
      <c r="N18" s="16"/>
      <c r="O18" s="2"/>
      <c r="P18" s="16"/>
      <c r="Q18" s="2"/>
      <c r="R18" s="16"/>
      <c r="S18" s="2"/>
    </row>
    <row r="19" spans="1:19" x14ac:dyDescent="0.25">
      <c r="A19" s="1"/>
      <c r="B19" s="1"/>
      <c r="C19" s="1"/>
      <c r="D19" s="1"/>
      <c r="E19" s="1" t="s">
        <v>51</v>
      </c>
      <c r="F19" s="1"/>
      <c r="G19" s="2">
        <v>0</v>
      </c>
      <c r="H19" s="16"/>
      <c r="I19" s="2">
        <v>41.67</v>
      </c>
      <c r="J19" s="16"/>
      <c r="K19" s="2">
        <f>ROUND((G19-I19),5)</f>
        <v>-41.67</v>
      </c>
      <c r="L19" s="16"/>
      <c r="M19" s="2">
        <v>67</v>
      </c>
      <c r="N19" s="16"/>
      <c r="O19" s="2">
        <v>500</v>
      </c>
      <c r="P19" s="16"/>
      <c r="Q19" s="2">
        <f>ROUND((M19-O19),5)</f>
        <v>-433</v>
      </c>
      <c r="R19" s="16"/>
      <c r="S19" s="2">
        <v>500</v>
      </c>
    </row>
    <row r="20" spans="1:19" x14ac:dyDescent="0.25">
      <c r="A20" s="1"/>
      <c r="B20" s="1"/>
      <c r="C20" s="1"/>
      <c r="D20" s="1"/>
      <c r="E20" s="1" t="s">
        <v>52</v>
      </c>
      <c r="F20" s="1"/>
      <c r="G20" s="2">
        <v>10</v>
      </c>
      <c r="H20" s="16"/>
      <c r="I20" s="2">
        <v>16.670000000000002</v>
      </c>
      <c r="J20" s="16"/>
      <c r="K20" s="2">
        <f>ROUND((G20-I20),5)</f>
        <v>-6.67</v>
      </c>
      <c r="L20" s="16"/>
      <c r="M20" s="2">
        <v>160</v>
      </c>
      <c r="N20" s="16"/>
      <c r="O20" s="2">
        <v>200</v>
      </c>
      <c r="P20" s="16"/>
      <c r="Q20" s="2">
        <f>ROUND((M20-O20),5)</f>
        <v>-40</v>
      </c>
      <c r="R20" s="16"/>
      <c r="S20" s="2">
        <v>200</v>
      </c>
    </row>
    <row r="21" spans="1:19" x14ac:dyDescent="0.25">
      <c r="A21" s="1"/>
      <c r="B21" s="1"/>
      <c r="C21" s="1"/>
      <c r="D21" s="1"/>
      <c r="E21" s="1" t="s">
        <v>53</v>
      </c>
      <c r="F21" s="1"/>
      <c r="G21" s="2"/>
      <c r="H21" s="16"/>
      <c r="I21" s="2"/>
      <c r="J21" s="16"/>
      <c r="K21" s="2"/>
      <c r="L21" s="16"/>
      <c r="M21" s="2"/>
      <c r="N21" s="16"/>
      <c r="O21" s="2"/>
      <c r="P21" s="16"/>
      <c r="Q21" s="2"/>
      <c r="R21" s="16"/>
      <c r="S21" s="2"/>
    </row>
    <row r="22" spans="1:19" x14ac:dyDescent="0.25">
      <c r="A22" s="1"/>
      <c r="B22" s="1"/>
      <c r="C22" s="1"/>
      <c r="D22" s="1"/>
      <c r="E22" s="1"/>
      <c r="F22" s="1" t="s">
        <v>54</v>
      </c>
      <c r="G22" s="2">
        <v>0</v>
      </c>
      <c r="H22" s="16"/>
      <c r="I22" s="2">
        <v>1166.67</v>
      </c>
      <c r="J22" s="16"/>
      <c r="K22" s="2">
        <f t="shared" ref="K22:K35" si="2">ROUND((G22-I22),5)</f>
        <v>-1166.67</v>
      </c>
      <c r="L22" s="16"/>
      <c r="M22" s="2">
        <v>14087.32</v>
      </c>
      <c r="N22" s="16"/>
      <c r="O22" s="2">
        <v>14000</v>
      </c>
      <c r="P22" s="16"/>
      <c r="Q22" s="2">
        <f t="shared" ref="Q22:Q35" si="3">ROUND((M22-O22),5)</f>
        <v>87.32</v>
      </c>
      <c r="R22" s="16"/>
      <c r="S22" s="2">
        <v>14000</v>
      </c>
    </row>
    <row r="23" spans="1:19" x14ac:dyDescent="0.25">
      <c r="A23" s="1"/>
      <c r="B23" s="1"/>
      <c r="C23" s="1"/>
      <c r="D23" s="1"/>
      <c r="E23" s="1"/>
      <c r="F23" s="1" t="s">
        <v>55</v>
      </c>
      <c r="G23" s="2">
        <v>0</v>
      </c>
      <c r="H23" s="16"/>
      <c r="I23" s="2">
        <v>25</v>
      </c>
      <c r="J23" s="16"/>
      <c r="K23" s="2">
        <f t="shared" si="2"/>
        <v>-25</v>
      </c>
      <c r="L23" s="16"/>
      <c r="M23" s="2">
        <v>265.64999999999998</v>
      </c>
      <c r="N23" s="16"/>
      <c r="O23" s="2">
        <v>300</v>
      </c>
      <c r="P23" s="16"/>
      <c r="Q23" s="2">
        <f t="shared" si="3"/>
        <v>-34.35</v>
      </c>
      <c r="R23" s="16"/>
      <c r="S23" s="2">
        <v>300</v>
      </c>
    </row>
    <row r="24" spans="1:19" x14ac:dyDescent="0.25">
      <c r="A24" s="1"/>
      <c r="B24" s="1"/>
      <c r="C24" s="1"/>
      <c r="D24" s="1"/>
      <c r="E24" s="1"/>
      <c r="F24" s="1" t="s">
        <v>56</v>
      </c>
      <c r="G24" s="2">
        <v>0</v>
      </c>
      <c r="H24" s="16"/>
      <c r="I24" s="2">
        <v>41.67</v>
      </c>
      <c r="J24" s="16"/>
      <c r="K24" s="2">
        <f t="shared" si="2"/>
        <v>-41.67</v>
      </c>
      <c r="L24" s="16"/>
      <c r="M24" s="2">
        <v>163.47</v>
      </c>
      <c r="N24" s="16"/>
      <c r="O24" s="2">
        <v>500</v>
      </c>
      <c r="P24" s="16"/>
      <c r="Q24" s="2">
        <f t="shared" si="3"/>
        <v>-336.53</v>
      </c>
      <c r="R24" s="16"/>
      <c r="S24" s="2">
        <v>500</v>
      </c>
    </row>
    <row r="25" spans="1:19" x14ac:dyDescent="0.25">
      <c r="A25" s="1"/>
      <c r="B25" s="1"/>
      <c r="C25" s="1"/>
      <c r="D25" s="1"/>
      <c r="E25" s="1"/>
      <c r="F25" s="1" t="s">
        <v>57</v>
      </c>
      <c r="G25" s="2">
        <v>1277.1199999999999</v>
      </c>
      <c r="H25" s="16"/>
      <c r="I25" s="2">
        <v>400</v>
      </c>
      <c r="J25" s="16"/>
      <c r="K25" s="2">
        <f t="shared" si="2"/>
        <v>877.12</v>
      </c>
      <c r="L25" s="16"/>
      <c r="M25" s="2">
        <v>5108.4799999999996</v>
      </c>
      <c r="N25" s="16"/>
      <c r="O25" s="2">
        <v>4800</v>
      </c>
      <c r="P25" s="16"/>
      <c r="Q25" s="2">
        <f t="shared" si="3"/>
        <v>308.48</v>
      </c>
      <c r="R25" s="16"/>
      <c r="S25" s="2">
        <v>4800</v>
      </c>
    </row>
    <row r="26" spans="1:19" x14ac:dyDescent="0.25">
      <c r="A26" s="1"/>
      <c r="B26" s="1"/>
      <c r="C26" s="1"/>
      <c r="D26" s="1"/>
      <c r="E26" s="1"/>
      <c r="F26" s="1" t="s">
        <v>58</v>
      </c>
      <c r="G26" s="2">
        <v>325</v>
      </c>
      <c r="H26" s="16"/>
      <c r="I26" s="2">
        <v>125</v>
      </c>
      <c r="J26" s="16"/>
      <c r="K26" s="2">
        <f t="shared" si="2"/>
        <v>200</v>
      </c>
      <c r="L26" s="16"/>
      <c r="M26" s="2">
        <v>2905</v>
      </c>
      <c r="N26" s="16"/>
      <c r="O26" s="2">
        <v>1500</v>
      </c>
      <c r="P26" s="16"/>
      <c r="Q26" s="2">
        <f t="shared" si="3"/>
        <v>1405</v>
      </c>
      <c r="R26" s="16"/>
      <c r="S26" s="2">
        <v>1500</v>
      </c>
    </row>
    <row r="27" spans="1:19" x14ac:dyDescent="0.25">
      <c r="A27" s="1"/>
      <c r="B27" s="1"/>
      <c r="C27" s="1"/>
      <c r="D27" s="1"/>
      <c r="E27" s="1"/>
      <c r="F27" s="1" t="s">
        <v>59</v>
      </c>
      <c r="G27" s="2">
        <v>0</v>
      </c>
      <c r="H27" s="16"/>
      <c r="I27" s="2">
        <v>208.33</v>
      </c>
      <c r="J27" s="16"/>
      <c r="K27" s="2">
        <f t="shared" si="2"/>
        <v>-208.33</v>
      </c>
      <c r="L27" s="16"/>
      <c r="M27" s="2">
        <v>1042.9100000000001</v>
      </c>
      <c r="N27" s="16"/>
      <c r="O27" s="2">
        <v>2500</v>
      </c>
      <c r="P27" s="16"/>
      <c r="Q27" s="2">
        <f t="shared" si="3"/>
        <v>-1457.09</v>
      </c>
      <c r="R27" s="16"/>
      <c r="S27" s="2">
        <v>2500</v>
      </c>
    </row>
    <row r="28" spans="1:19" x14ac:dyDescent="0.25">
      <c r="A28" s="1"/>
      <c r="B28" s="1"/>
      <c r="C28" s="1"/>
      <c r="D28" s="1"/>
      <c r="E28" s="1"/>
      <c r="F28" s="1" t="s">
        <v>60</v>
      </c>
      <c r="G28" s="2">
        <v>360.87</v>
      </c>
      <c r="H28" s="16"/>
      <c r="I28" s="2">
        <v>125</v>
      </c>
      <c r="J28" s="16"/>
      <c r="K28" s="2">
        <f t="shared" si="2"/>
        <v>235.87</v>
      </c>
      <c r="L28" s="16"/>
      <c r="M28" s="2">
        <v>1445.87</v>
      </c>
      <c r="N28" s="16"/>
      <c r="O28" s="2">
        <v>1500</v>
      </c>
      <c r="P28" s="16"/>
      <c r="Q28" s="2">
        <f t="shared" si="3"/>
        <v>-54.13</v>
      </c>
      <c r="R28" s="16"/>
      <c r="S28" s="2">
        <v>1500</v>
      </c>
    </row>
    <row r="29" spans="1:19" x14ac:dyDescent="0.25">
      <c r="A29" s="1"/>
      <c r="B29" s="1"/>
      <c r="C29" s="1"/>
      <c r="D29" s="1"/>
      <c r="E29" s="1"/>
      <c r="F29" s="1" t="s">
        <v>61</v>
      </c>
      <c r="G29" s="2">
        <v>0</v>
      </c>
      <c r="H29" s="16"/>
      <c r="I29" s="2">
        <v>83.33</v>
      </c>
      <c r="J29" s="16"/>
      <c r="K29" s="2">
        <f t="shared" si="2"/>
        <v>-83.33</v>
      </c>
      <c r="L29" s="16"/>
      <c r="M29" s="2">
        <v>665.35</v>
      </c>
      <c r="N29" s="16"/>
      <c r="O29" s="2">
        <v>1000</v>
      </c>
      <c r="P29" s="16"/>
      <c r="Q29" s="2">
        <f t="shared" si="3"/>
        <v>-334.65</v>
      </c>
      <c r="R29" s="16"/>
      <c r="S29" s="2">
        <v>1000</v>
      </c>
    </row>
    <row r="30" spans="1:19" x14ac:dyDescent="0.25">
      <c r="A30" s="1"/>
      <c r="B30" s="1"/>
      <c r="C30" s="1"/>
      <c r="D30" s="1"/>
      <c r="E30" s="1"/>
      <c r="F30" s="1" t="s">
        <v>62</v>
      </c>
      <c r="G30" s="2">
        <v>0</v>
      </c>
      <c r="H30" s="16"/>
      <c r="I30" s="2">
        <v>83.33</v>
      </c>
      <c r="J30" s="16"/>
      <c r="K30" s="2">
        <f t="shared" si="2"/>
        <v>-83.33</v>
      </c>
      <c r="L30" s="16"/>
      <c r="M30" s="2">
        <v>147.83000000000001</v>
      </c>
      <c r="N30" s="16"/>
      <c r="O30" s="2">
        <v>1000</v>
      </c>
      <c r="P30" s="16"/>
      <c r="Q30" s="2">
        <f t="shared" si="3"/>
        <v>-852.17</v>
      </c>
      <c r="R30" s="16"/>
      <c r="S30" s="2">
        <v>1000</v>
      </c>
    </row>
    <row r="31" spans="1:19" x14ac:dyDescent="0.25">
      <c r="A31" s="1"/>
      <c r="B31" s="1"/>
      <c r="C31" s="1"/>
      <c r="D31" s="1"/>
      <c r="E31" s="1"/>
      <c r="F31" s="1" t="s">
        <v>63</v>
      </c>
      <c r="G31" s="2">
        <v>0</v>
      </c>
      <c r="H31" s="16"/>
      <c r="I31" s="2">
        <v>166.67</v>
      </c>
      <c r="J31" s="16"/>
      <c r="K31" s="2">
        <f t="shared" si="2"/>
        <v>-166.67</v>
      </c>
      <c r="L31" s="16"/>
      <c r="M31" s="2">
        <v>0</v>
      </c>
      <c r="N31" s="16"/>
      <c r="O31" s="2">
        <v>2000</v>
      </c>
      <c r="P31" s="16"/>
      <c r="Q31" s="2">
        <f t="shared" si="3"/>
        <v>-2000</v>
      </c>
      <c r="R31" s="16"/>
      <c r="S31" s="2">
        <v>2000</v>
      </c>
    </row>
    <row r="32" spans="1:19" x14ac:dyDescent="0.25">
      <c r="A32" s="1"/>
      <c r="B32" s="1"/>
      <c r="C32" s="1"/>
      <c r="D32" s="1"/>
      <c r="E32" s="1"/>
      <c r="F32" s="1" t="s">
        <v>64</v>
      </c>
      <c r="G32" s="2">
        <v>0</v>
      </c>
      <c r="H32" s="16"/>
      <c r="I32" s="2">
        <v>166.67</v>
      </c>
      <c r="J32" s="16"/>
      <c r="K32" s="2">
        <f t="shared" si="2"/>
        <v>-166.67</v>
      </c>
      <c r="L32" s="16"/>
      <c r="M32" s="2">
        <v>1826.88</v>
      </c>
      <c r="N32" s="16"/>
      <c r="O32" s="2">
        <v>2000</v>
      </c>
      <c r="P32" s="16"/>
      <c r="Q32" s="2">
        <f t="shared" si="3"/>
        <v>-173.12</v>
      </c>
      <c r="R32" s="16"/>
      <c r="S32" s="2">
        <v>2000</v>
      </c>
    </row>
    <row r="33" spans="1:19" x14ac:dyDescent="0.25">
      <c r="A33" s="1"/>
      <c r="B33" s="1"/>
      <c r="C33" s="1"/>
      <c r="D33" s="1"/>
      <c r="E33" s="1"/>
      <c r="F33" s="1" t="s">
        <v>65</v>
      </c>
      <c r="G33" s="2">
        <v>0</v>
      </c>
      <c r="H33" s="16"/>
      <c r="I33" s="2">
        <v>250</v>
      </c>
      <c r="J33" s="16"/>
      <c r="K33" s="2">
        <f t="shared" si="2"/>
        <v>-250</v>
      </c>
      <c r="L33" s="16"/>
      <c r="M33" s="2">
        <v>0</v>
      </c>
      <c r="N33" s="16"/>
      <c r="O33" s="2">
        <v>3000</v>
      </c>
      <c r="P33" s="16"/>
      <c r="Q33" s="2">
        <f t="shared" si="3"/>
        <v>-3000</v>
      </c>
      <c r="R33" s="16"/>
      <c r="S33" s="2">
        <v>3000</v>
      </c>
    </row>
    <row r="34" spans="1:19" ht="15.75" thickBot="1" x14ac:dyDescent="0.3">
      <c r="A34" s="1"/>
      <c r="B34" s="1"/>
      <c r="C34" s="1"/>
      <c r="D34" s="1"/>
      <c r="E34" s="1"/>
      <c r="F34" s="1" t="s">
        <v>66</v>
      </c>
      <c r="G34" s="3">
        <v>2149</v>
      </c>
      <c r="H34" s="16"/>
      <c r="I34" s="3">
        <v>833.33</v>
      </c>
      <c r="J34" s="16"/>
      <c r="K34" s="3">
        <f t="shared" si="2"/>
        <v>1315.67</v>
      </c>
      <c r="L34" s="16"/>
      <c r="M34" s="3">
        <v>8596</v>
      </c>
      <c r="N34" s="16"/>
      <c r="O34" s="3">
        <v>10000</v>
      </c>
      <c r="P34" s="16"/>
      <c r="Q34" s="3">
        <f t="shared" si="3"/>
        <v>-1404</v>
      </c>
      <c r="R34" s="16"/>
      <c r="S34" s="3">
        <v>10000</v>
      </c>
    </row>
    <row r="35" spans="1:19" x14ac:dyDescent="0.25">
      <c r="A35" s="1"/>
      <c r="B35" s="1"/>
      <c r="C35" s="1"/>
      <c r="D35" s="1"/>
      <c r="E35" s="1" t="s">
        <v>67</v>
      </c>
      <c r="F35" s="1"/>
      <c r="G35" s="2">
        <f>ROUND(SUM(G21:G34),5)</f>
        <v>4111.99</v>
      </c>
      <c r="H35" s="16"/>
      <c r="I35" s="2">
        <f>ROUND(SUM(I21:I34),5)</f>
        <v>3675</v>
      </c>
      <c r="J35" s="16"/>
      <c r="K35" s="2">
        <f t="shared" si="2"/>
        <v>436.99</v>
      </c>
      <c r="L35" s="16"/>
      <c r="M35" s="2">
        <f>ROUND(SUM(M21:M34),5)</f>
        <v>36254.76</v>
      </c>
      <c r="N35" s="16"/>
      <c r="O35" s="2">
        <f>ROUND(SUM(O21:O34),5)</f>
        <v>44100</v>
      </c>
      <c r="P35" s="16"/>
      <c r="Q35" s="2">
        <f t="shared" si="3"/>
        <v>-7845.24</v>
      </c>
      <c r="R35" s="16"/>
      <c r="S35" s="2">
        <f>ROUND(SUM(S21:S34),5)</f>
        <v>44100</v>
      </c>
    </row>
    <row r="36" spans="1:19" ht="30" customHeight="1" x14ac:dyDescent="0.25">
      <c r="A36" s="1"/>
      <c r="B36" s="1"/>
      <c r="C36" s="1"/>
      <c r="D36" s="1"/>
      <c r="E36" s="1" t="s">
        <v>68</v>
      </c>
      <c r="F36" s="1"/>
      <c r="G36" s="2"/>
      <c r="H36" s="16"/>
      <c r="I36" s="2"/>
      <c r="J36" s="16"/>
      <c r="K36" s="2"/>
      <c r="L36" s="16"/>
      <c r="M36" s="2"/>
      <c r="N36" s="16"/>
      <c r="O36" s="2"/>
      <c r="P36" s="16"/>
      <c r="Q36" s="2"/>
      <c r="R36" s="16"/>
      <c r="S36" s="2"/>
    </row>
    <row r="37" spans="1:19" x14ac:dyDescent="0.25">
      <c r="A37" s="1"/>
      <c r="B37" s="1"/>
      <c r="C37" s="1"/>
      <c r="D37" s="1"/>
      <c r="E37" s="1"/>
      <c r="F37" s="1" t="s">
        <v>69</v>
      </c>
      <c r="G37" s="2">
        <v>125</v>
      </c>
      <c r="H37" s="16"/>
      <c r="I37" s="2">
        <v>183.33</v>
      </c>
      <c r="J37" s="16"/>
      <c r="K37" s="2">
        <f>ROUND((G37-I37),5)</f>
        <v>-58.33</v>
      </c>
      <c r="L37" s="16"/>
      <c r="M37" s="2">
        <v>125</v>
      </c>
      <c r="N37" s="16"/>
      <c r="O37" s="2">
        <v>2200</v>
      </c>
      <c r="P37" s="16"/>
      <c r="Q37" s="2">
        <f>ROUND((M37-O37),5)</f>
        <v>-2075</v>
      </c>
      <c r="R37" s="16"/>
      <c r="S37" s="2">
        <v>2200</v>
      </c>
    </row>
    <row r="38" spans="1:19" ht="15.75" thickBot="1" x14ac:dyDescent="0.3">
      <c r="A38" s="1"/>
      <c r="B38" s="1"/>
      <c r="C38" s="1"/>
      <c r="D38" s="1"/>
      <c r="E38" s="1"/>
      <c r="F38" s="1" t="s">
        <v>70</v>
      </c>
      <c r="G38" s="3">
        <v>2600</v>
      </c>
      <c r="H38" s="16"/>
      <c r="I38" s="3">
        <v>2750</v>
      </c>
      <c r="J38" s="16"/>
      <c r="K38" s="3">
        <f>ROUND((G38-I38),5)</f>
        <v>-150</v>
      </c>
      <c r="L38" s="16"/>
      <c r="M38" s="3">
        <v>33200</v>
      </c>
      <c r="N38" s="16"/>
      <c r="O38" s="3">
        <v>33000</v>
      </c>
      <c r="P38" s="16"/>
      <c r="Q38" s="3">
        <f>ROUND((M38-O38),5)</f>
        <v>200</v>
      </c>
      <c r="R38" s="16"/>
      <c r="S38" s="3">
        <v>33000</v>
      </c>
    </row>
    <row r="39" spans="1:19" x14ac:dyDescent="0.25">
      <c r="A39" s="1"/>
      <c r="B39" s="1"/>
      <c r="C39" s="1"/>
      <c r="D39" s="1"/>
      <c r="E39" s="1" t="s">
        <v>71</v>
      </c>
      <c r="F39" s="1"/>
      <c r="G39" s="2">
        <f>ROUND(SUM(G36:G38),5)</f>
        <v>2725</v>
      </c>
      <c r="H39" s="16"/>
      <c r="I39" s="2">
        <f>ROUND(SUM(I36:I38),5)</f>
        <v>2933.33</v>
      </c>
      <c r="J39" s="16"/>
      <c r="K39" s="2">
        <f>ROUND((G39-I39),5)</f>
        <v>-208.33</v>
      </c>
      <c r="L39" s="16"/>
      <c r="M39" s="2">
        <f>ROUND(SUM(M36:M38),5)</f>
        <v>33325</v>
      </c>
      <c r="N39" s="16"/>
      <c r="O39" s="2">
        <f>ROUND(SUM(O36:O38),5)</f>
        <v>35200</v>
      </c>
      <c r="P39" s="16"/>
      <c r="Q39" s="2">
        <f>ROUND((M39-O39),5)</f>
        <v>-1875</v>
      </c>
      <c r="R39" s="16"/>
      <c r="S39" s="2">
        <f>ROUND(SUM(S36:S38),5)</f>
        <v>35200</v>
      </c>
    </row>
    <row r="40" spans="1:19" ht="30" customHeight="1" x14ac:dyDescent="0.25">
      <c r="A40" s="1"/>
      <c r="B40" s="1"/>
      <c r="C40" s="1"/>
      <c r="D40" s="1"/>
      <c r="E40" s="1" t="s">
        <v>72</v>
      </c>
      <c r="F40" s="1"/>
      <c r="G40" s="2">
        <v>0</v>
      </c>
      <c r="H40" s="16"/>
      <c r="I40" s="2">
        <v>8.33</v>
      </c>
      <c r="J40" s="16"/>
      <c r="K40" s="2">
        <f>ROUND((G40-I40),5)</f>
        <v>-8.33</v>
      </c>
      <c r="L40" s="16"/>
      <c r="M40" s="2">
        <v>0</v>
      </c>
      <c r="N40" s="16"/>
      <c r="O40" s="2">
        <v>100</v>
      </c>
      <c r="P40" s="16"/>
      <c r="Q40" s="2">
        <f>ROUND((M40-O40),5)</f>
        <v>-100</v>
      </c>
      <c r="R40" s="16"/>
      <c r="S40" s="2">
        <v>100</v>
      </c>
    </row>
    <row r="41" spans="1:19" x14ac:dyDescent="0.25">
      <c r="A41" s="1"/>
      <c r="B41" s="1"/>
      <c r="C41" s="1"/>
      <c r="D41" s="1"/>
      <c r="E41" s="1" t="s">
        <v>73</v>
      </c>
      <c r="F41" s="1"/>
      <c r="G41" s="2">
        <v>0</v>
      </c>
      <c r="H41" s="16"/>
      <c r="I41" s="2">
        <v>83.33</v>
      </c>
      <c r="J41" s="16"/>
      <c r="K41" s="2">
        <f>ROUND((G41-I41),5)</f>
        <v>-83.33</v>
      </c>
      <c r="L41" s="16"/>
      <c r="M41" s="2">
        <v>1177</v>
      </c>
      <c r="N41" s="16"/>
      <c r="O41" s="2">
        <v>1000</v>
      </c>
      <c r="P41" s="16"/>
      <c r="Q41" s="2">
        <f>ROUND((M41-O41),5)</f>
        <v>177</v>
      </c>
      <c r="R41" s="16"/>
      <c r="S41" s="2">
        <v>1000</v>
      </c>
    </row>
    <row r="42" spans="1:19" x14ac:dyDescent="0.25">
      <c r="A42" s="1"/>
      <c r="B42" s="1"/>
      <c r="C42" s="1"/>
      <c r="D42" s="1"/>
      <c r="E42" s="1" t="s">
        <v>74</v>
      </c>
      <c r="F42" s="1"/>
      <c r="G42" s="2"/>
      <c r="H42" s="16"/>
      <c r="I42" s="2"/>
      <c r="J42" s="16"/>
      <c r="K42" s="2"/>
      <c r="L42" s="16"/>
      <c r="M42" s="2"/>
      <c r="N42" s="16"/>
      <c r="O42" s="2"/>
      <c r="P42" s="16"/>
      <c r="Q42" s="2"/>
      <c r="R42" s="16"/>
      <c r="S42" s="2"/>
    </row>
    <row r="43" spans="1:19" x14ac:dyDescent="0.25">
      <c r="A43" s="1"/>
      <c r="B43" s="1"/>
      <c r="C43" s="1"/>
      <c r="D43" s="1"/>
      <c r="E43" s="1"/>
      <c r="F43" s="1" t="s">
        <v>75</v>
      </c>
      <c r="G43" s="2">
        <v>0</v>
      </c>
      <c r="H43" s="16"/>
      <c r="I43" s="2">
        <v>116.67</v>
      </c>
      <c r="J43" s="16"/>
      <c r="K43" s="2">
        <f t="shared" ref="K43:K51" si="4">ROUND((G43-I43),5)</f>
        <v>-116.67</v>
      </c>
      <c r="L43" s="16"/>
      <c r="M43" s="2">
        <v>0</v>
      </c>
      <c r="N43" s="16"/>
      <c r="O43" s="2">
        <v>1400</v>
      </c>
      <c r="P43" s="16"/>
      <c r="Q43" s="2">
        <f t="shared" ref="Q43:Q51" si="5">ROUND((M43-O43),5)</f>
        <v>-1400</v>
      </c>
      <c r="R43" s="16"/>
      <c r="S43" s="2">
        <v>1400</v>
      </c>
    </row>
    <row r="44" spans="1:19" x14ac:dyDescent="0.25">
      <c r="A44" s="1"/>
      <c r="B44" s="1"/>
      <c r="C44" s="1"/>
      <c r="D44" s="1"/>
      <c r="E44" s="1"/>
      <c r="F44" s="1" t="s">
        <v>76</v>
      </c>
      <c r="G44" s="2">
        <v>1886.58</v>
      </c>
      <c r="H44" s="16"/>
      <c r="I44" s="2">
        <v>2083.33</v>
      </c>
      <c r="J44" s="16"/>
      <c r="K44" s="2">
        <f t="shared" si="4"/>
        <v>-196.75</v>
      </c>
      <c r="L44" s="16"/>
      <c r="M44" s="2">
        <v>22638.959999999999</v>
      </c>
      <c r="N44" s="16"/>
      <c r="O44" s="2">
        <v>25000</v>
      </c>
      <c r="P44" s="16"/>
      <c r="Q44" s="2">
        <f t="shared" si="5"/>
        <v>-2361.04</v>
      </c>
      <c r="R44" s="16"/>
      <c r="S44" s="2">
        <v>25000</v>
      </c>
    </row>
    <row r="45" spans="1:19" ht="15.75" thickBot="1" x14ac:dyDescent="0.3">
      <c r="A45" s="1"/>
      <c r="B45" s="1"/>
      <c r="C45" s="1"/>
      <c r="D45" s="1"/>
      <c r="E45" s="1"/>
      <c r="F45" s="1" t="s">
        <v>77</v>
      </c>
      <c r="G45" s="3">
        <v>101.16</v>
      </c>
      <c r="H45" s="16"/>
      <c r="I45" s="3">
        <v>112.5</v>
      </c>
      <c r="J45" s="16"/>
      <c r="K45" s="3">
        <f t="shared" si="4"/>
        <v>-11.34</v>
      </c>
      <c r="L45" s="16"/>
      <c r="M45" s="3">
        <v>1213.92</v>
      </c>
      <c r="N45" s="16"/>
      <c r="O45" s="3">
        <v>1350</v>
      </c>
      <c r="P45" s="16"/>
      <c r="Q45" s="3">
        <f t="shared" si="5"/>
        <v>-136.08000000000001</v>
      </c>
      <c r="R45" s="16"/>
      <c r="S45" s="3">
        <v>1350</v>
      </c>
    </row>
    <row r="46" spans="1:19" x14ac:dyDescent="0.25">
      <c r="A46" s="1"/>
      <c r="B46" s="1"/>
      <c r="C46" s="1"/>
      <c r="D46" s="1"/>
      <c r="E46" s="1" t="s">
        <v>78</v>
      </c>
      <c r="F46" s="1"/>
      <c r="G46" s="2">
        <f>ROUND(SUM(G42:G45),5)</f>
        <v>1987.74</v>
      </c>
      <c r="H46" s="16"/>
      <c r="I46" s="2">
        <f>ROUND(SUM(I42:I45),5)</f>
        <v>2312.5</v>
      </c>
      <c r="J46" s="16"/>
      <c r="K46" s="2">
        <f t="shared" si="4"/>
        <v>-324.76</v>
      </c>
      <c r="L46" s="16"/>
      <c r="M46" s="2">
        <f>ROUND(SUM(M42:M45),5)</f>
        <v>23852.880000000001</v>
      </c>
      <c r="N46" s="16"/>
      <c r="O46" s="2">
        <f>ROUND(SUM(O42:O45),5)</f>
        <v>27750</v>
      </c>
      <c r="P46" s="16"/>
      <c r="Q46" s="2">
        <f t="shared" si="5"/>
        <v>-3897.12</v>
      </c>
      <c r="R46" s="16"/>
      <c r="S46" s="2">
        <f>ROUND(SUM(S42:S45),5)</f>
        <v>27750</v>
      </c>
    </row>
    <row r="47" spans="1:19" ht="30" customHeight="1" x14ac:dyDescent="0.25">
      <c r="A47" s="1"/>
      <c r="B47" s="1"/>
      <c r="C47" s="1"/>
      <c r="D47" s="1"/>
      <c r="E47" s="1" t="s">
        <v>79</v>
      </c>
      <c r="F47" s="1"/>
      <c r="G47" s="2">
        <v>0</v>
      </c>
      <c r="H47" s="16"/>
      <c r="I47" s="2">
        <v>20.83</v>
      </c>
      <c r="J47" s="16"/>
      <c r="K47" s="2">
        <f t="shared" si="4"/>
        <v>-20.83</v>
      </c>
      <c r="L47" s="16"/>
      <c r="M47" s="2">
        <v>0</v>
      </c>
      <c r="N47" s="16"/>
      <c r="O47" s="2">
        <v>250</v>
      </c>
      <c r="P47" s="16"/>
      <c r="Q47" s="2">
        <f t="shared" si="5"/>
        <v>-250</v>
      </c>
      <c r="R47" s="16"/>
      <c r="S47" s="2">
        <v>250</v>
      </c>
    </row>
    <row r="48" spans="1:19" x14ac:dyDescent="0.25">
      <c r="A48" s="1"/>
      <c r="B48" s="1"/>
      <c r="C48" s="1"/>
      <c r="D48" s="1"/>
      <c r="E48" s="1" t="s">
        <v>80</v>
      </c>
      <c r="F48" s="1"/>
      <c r="G48" s="2">
        <v>0</v>
      </c>
      <c r="H48" s="16"/>
      <c r="I48" s="2">
        <v>41.67</v>
      </c>
      <c r="J48" s="16"/>
      <c r="K48" s="2">
        <f t="shared" si="4"/>
        <v>-41.67</v>
      </c>
      <c r="L48" s="16"/>
      <c r="M48" s="2">
        <v>19.29</v>
      </c>
      <c r="N48" s="16"/>
      <c r="O48" s="2">
        <v>500</v>
      </c>
      <c r="P48" s="16"/>
      <c r="Q48" s="2">
        <f t="shared" si="5"/>
        <v>-480.71</v>
      </c>
      <c r="R48" s="16"/>
      <c r="S48" s="2">
        <v>500</v>
      </c>
    </row>
    <row r="49" spans="1:19" x14ac:dyDescent="0.25">
      <c r="A49" s="1"/>
      <c r="B49" s="1"/>
      <c r="C49" s="1"/>
      <c r="D49" s="1"/>
      <c r="E49" s="1" t="s">
        <v>81</v>
      </c>
      <c r="F49" s="1"/>
      <c r="G49" s="2">
        <v>0</v>
      </c>
      <c r="H49" s="16"/>
      <c r="I49" s="2">
        <v>33.33</v>
      </c>
      <c r="J49" s="16"/>
      <c r="K49" s="2">
        <f t="shared" si="4"/>
        <v>-33.33</v>
      </c>
      <c r="L49" s="16"/>
      <c r="M49" s="2">
        <v>127.74</v>
      </c>
      <c r="N49" s="16"/>
      <c r="O49" s="2">
        <v>400</v>
      </c>
      <c r="P49" s="16"/>
      <c r="Q49" s="2">
        <f t="shared" si="5"/>
        <v>-272.26</v>
      </c>
      <c r="R49" s="16"/>
      <c r="S49" s="2">
        <v>400</v>
      </c>
    </row>
    <row r="50" spans="1:19" x14ac:dyDescent="0.25">
      <c r="A50" s="1"/>
      <c r="B50" s="1"/>
      <c r="C50" s="1"/>
      <c r="D50" s="1"/>
      <c r="E50" s="1" t="s">
        <v>82</v>
      </c>
      <c r="F50" s="1"/>
      <c r="G50" s="2">
        <v>0</v>
      </c>
      <c r="H50" s="16"/>
      <c r="I50" s="2">
        <v>16.670000000000002</v>
      </c>
      <c r="J50" s="16"/>
      <c r="K50" s="2">
        <f t="shared" si="4"/>
        <v>-16.670000000000002</v>
      </c>
      <c r="L50" s="16"/>
      <c r="M50" s="2">
        <v>144.04</v>
      </c>
      <c r="N50" s="16"/>
      <c r="O50" s="2">
        <v>200</v>
      </c>
      <c r="P50" s="16"/>
      <c r="Q50" s="2">
        <f t="shared" si="5"/>
        <v>-55.96</v>
      </c>
      <c r="R50" s="16"/>
      <c r="S50" s="2">
        <v>200</v>
      </c>
    </row>
    <row r="51" spans="1:19" x14ac:dyDescent="0.25">
      <c r="A51" s="1"/>
      <c r="B51" s="1"/>
      <c r="C51" s="1"/>
      <c r="D51" s="1"/>
      <c r="E51" s="1" t="s">
        <v>83</v>
      </c>
      <c r="F51" s="1"/>
      <c r="G51" s="2">
        <v>0</v>
      </c>
      <c r="H51" s="16"/>
      <c r="I51" s="2">
        <v>8.33</v>
      </c>
      <c r="J51" s="16"/>
      <c r="K51" s="2">
        <f t="shared" si="4"/>
        <v>-8.33</v>
      </c>
      <c r="L51" s="16"/>
      <c r="M51" s="2">
        <v>21.71</v>
      </c>
      <c r="N51" s="16"/>
      <c r="O51" s="2">
        <v>100</v>
      </c>
      <c r="P51" s="16"/>
      <c r="Q51" s="2">
        <f t="shared" si="5"/>
        <v>-78.290000000000006</v>
      </c>
      <c r="R51" s="16"/>
      <c r="S51" s="2">
        <v>100</v>
      </c>
    </row>
    <row r="52" spans="1:19" x14ac:dyDescent="0.25">
      <c r="A52" s="1"/>
      <c r="B52" s="1"/>
      <c r="C52" s="1"/>
      <c r="D52" s="1"/>
      <c r="E52" s="1" t="s">
        <v>84</v>
      </c>
      <c r="F52" s="1"/>
      <c r="G52" s="2"/>
      <c r="H52" s="16"/>
      <c r="I52" s="2"/>
      <c r="J52" s="16"/>
      <c r="K52" s="2"/>
      <c r="L52" s="16"/>
      <c r="M52" s="2"/>
      <c r="N52" s="16"/>
      <c r="O52" s="2"/>
      <c r="P52" s="16"/>
      <c r="Q52" s="2"/>
      <c r="R52" s="16"/>
      <c r="S52" s="2"/>
    </row>
    <row r="53" spans="1:19" x14ac:dyDescent="0.25">
      <c r="A53" s="1"/>
      <c r="B53" s="1"/>
      <c r="C53" s="1"/>
      <c r="D53" s="1"/>
      <c r="E53" s="1"/>
      <c r="F53" s="1" t="s">
        <v>85</v>
      </c>
      <c r="G53" s="2">
        <v>0</v>
      </c>
      <c r="H53" s="16"/>
      <c r="I53" s="2">
        <v>0</v>
      </c>
      <c r="J53" s="16"/>
      <c r="K53" s="2">
        <f>ROUND((G53-I53),5)</f>
        <v>0</v>
      </c>
      <c r="L53" s="16"/>
      <c r="M53" s="2">
        <v>405</v>
      </c>
      <c r="N53" s="16"/>
      <c r="O53" s="2">
        <v>600</v>
      </c>
      <c r="P53" s="16"/>
      <c r="Q53" s="2">
        <f>ROUND((M53-O53),5)</f>
        <v>-195</v>
      </c>
      <c r="R53" s="16"/>
      <c r="S53" s="2">
        <v>600</v>
      </c>
    </row>
    <row r="54" spans="1:19" x14ac:dyDescent="0.25">
      <c r="A54" s="1"/>
      <c r="B54" s="1"/>
      <c r="C54" s="1"/>
      <c r="D54" s="1"/>
      <c r="E54" s="1"/>
      <c r="F54" s="1" t="s">
        <v>86</v>
      </c>
      <c r="G54" s="2">
        <v>344.24</v>
      </c>
      <c r="H54" s="16"/>
      <c r="I54" s="2">
        <v>320</v>
      </c>
      <c r="J54" s="16"/>
      <c r="K54" s="2">
        <f>ROUND((G54-I54),5)</f>
        <v>24.24</v>
      </c>
      <c r="L54" s="16"/>
      <c r="M54" s="2">
        <v>4112.4799999999996</v>
      </c>
      <c r="N54" s="16"/>
      <c r="O54" s="2">
        <v>3840</v>
      </c>
      <c r="P54" s="16"/>
      <c r="Q54" s="2">
        <f>ROUND((M54-O54),5)</f>
        <v>272.48</v>
      </c>
      <c r="R54" s="16"/>
      <c r="S54" s="2">
        <v>3840</v>
      </c>
    </row>
    <row r="55" spans="1:19" x14ac:dyDescent="0.25">
      <c r="A55" s="1"/>
      <c r="B55" s="1"/>
      <c r="C55" s="1"/>
      <c r="D55" s="1"/>
      <c r="E55" s="1"/>
      <c r="F55" s="1" t="s">
        <v>87</v>
      </c>
      <c r="G55" s="2">
        <v>0</v>
      </c>
      <c r="H55" s="16"/>
      <c r="I55" s="2">
        <v>166.67</v>
      </c>
      <c r="J55" s="16"/>
      <c r="K55" s="2">
        <f>ROUND((G55-I55),5)</f>
        <v>-166.67</v>
      </c>
      <c r="L55" s="16"/>
      <c r="M55" s="2">
        <v>125</v>
      </c>
      <c r="N55" s="16"/>
      <c r="O55" s="2">
        <v>2000</v>
      </c>
      <c r="P55" s="16"/>
      <c r="Q55" s="2">
        <f>ROUND((M55-O55),5)</f>
        <v>-1875</v>
      </c>
      <c r="R55" s="16"/>
      <c r="S55" s="2">
        <v>2000</v>
      </c>
    </row>
    <row r="56" spans="1:19" ht="15.75" thickBot="1" x14ac:dyDescent="0.3">
      <c r="A56" s="1"/>
      <c r="B56" s="1"/>
      <c r="C56" s="1"/>
      <c r="D56" s="1"/>
      <c r="E56" s="1"/>
      <c r="F56" s="1" t="s">
        <v>88</v>
      </c>
      <c r="G56" s="3">
        <v>1806</v>
      </c>
      <c r="H56" s="16"/>
      <c r="I56" s="3">
        <v>416.67</v>
      </c>
      <c r="J56" s="16"/>
      <c r="K56" s="3">
        <f>ROUND((G56-I56),5)</f>
        <v>1389.33</v>
      </c>
      <c r="L56" s="16"/>
      <c r="M56" s="3">
        <v>2438.5</v>
      </c>
      <c r="N56" s="16"/>
      <c r="O56" s="3">
        <v>5000</v>
      </c>
      <c r="P56" s="16"/>
      <c r="Q56" s="3">
        <f>ROUND((M56-O56),5)</f>
        <v>-2561.5</v>
      </c>
      <c r="R56" s="16"/>
      <c r="S56" s="3">
        <v>5000</v>
      </c>
    </row>
    <row r="57" spans="1:19" x14ac:dyDescent="0.25">
      <c r="A57" s="1"/>
      <c r="B57" s="1"/>
      <c r="C57" s="1"/>
      <c r="D57" s="1"/>
      <c r="E57" s="1" t="s">
        <v>89</v>
      </c>
      <c r="F57" s="1"/>
      <c r="G57" s="2">
        <f>ROUND(SUM(G52:G56),5)</f>
        <v>2150.2399999999998</v>
      </c>
      <c r="H57" s="16"/>
      <c r="I57" s="2">
        <f>ROUND(SUM(I52:I56),5)</f>
        <v>903.34</v>
      </c>
      <c r="J57" s="16"/>
      <c r="K57" s="2">
        <f>ROUND((G57-I57),5)</f>
        <v>1246.9000000000001</v>
      </c>
      <c r="L57" s="16"/>
      <c r="M57" s="2">
        <f>ROUND(SUM(M52:M56),5)</f>
        <v>7080.98</v>
      </c>
      <c r="N57" s="16"/>
      <c r="O57" s="2">
        <f>ROUND(SUM(O52:O56),5)</f>
        <v>11440</v>
      </c>
      <c r="P57" s="16"/>
      <c r="Q57" s="2">
        <f>ROUND((M57-O57),5)</f>
        <v>-4359.0200000000004</v>
      </c>
      <c r="R57" s="16"/>
      <c r="S57" s="2">
        <f>ROUND(SUM(S52:S56),5)</f>
        <v>11440</v>
      </c>
    </row>
    <row r="58" spans="1:19" ht="30" customHeight="1" x14ac:dyDescent="0.25">
      <c r="A58" s="1"/>
      <c r="B58" s="1"/>
      <c r="C58" s="1"/>
      <c r="D58" s="1"/>
      <c r="E58" s="1" t="s">
        <v>90</v>
      </c>
      <c r="F58" s="1"/>
      <c r="G58" s="2"/>
      <c r="H58" s="16"/>
      <c r="I58" s="2"/>
      <c r="J58" s="16"/>
      <c r="K58" s="2"/>
      <c r="L58" s="16"/>
      <c r="M58" s="2"/>
      <c r="N58" s="16"/>
      <c r="O58" s="2"/>
      <c r="P58" s="16"/>
      <c r="Q58" s="2"/>
      <c r="R58" s="16"/>
      <c r="S58" s="2"/>
    </row>
    <row r="59" spans="1:19" x14ac:dyDescent="0.25">
      <c r="A59" s="1"/>
      <c r="B59" s="1"/>
      <c r="C59" s="1"/>
      <c r="D59" s="1"/>
      <c r="E59" s="1"/>
      <c r="F59" s="1" t="s">
        <v>91</v>
      </c>
      <c r="G59" s="2">
        <v>506.29</v>
      </c>
      <c r="H59" s="16"/>
      <c r="I59" s="2">
        <v>250</v>
      </c>
      <c r="J59" s="16"/>
      <c r="K59" s="2">
        <f t="shared" ref="K59:K67" si="6">ROUND((G59-I59),5)</f>
        <v>256.29000000000002</v>
      </c>
      <c r="L59" s="16"/>
      <c r="M59" s="2">
        <v>2963.3</v>
      </c>
      <c r="N59" s="16"/>
      <c r="O59" s="2">
        <v>3000</v>
      </c>
      <c r="P59" s="16"/>
      <c r="Q59" s="2">
        <f t="shared" ref="Q59:Q67" si="7">ROUND((M59-O59),5)</f>
        <v>-36.700000000000003</v>
      </c>
      <c r="R59" s="16"/>
      <c r="S59" s="2">
        <v>3000</v>
      </c>
    </row>
    <row r="60" spans="1:19" x14ac:dyDescent="0.25">
      <c r="A60" s="1"/>
      <c r="B60" s="1"/>
      <c r="C60" s="1"/>
      <c r="D60" s="1"/>
      <c r="E60" s="1"/>
      <c r="F60" s="1" t="s">
        <v>92</v>
      </c>
      <c r="G60" s="2">
        <v>30.02</v>
      </c>
      <c r="H60" s="16"/>
      <c r="I60" s="2">
        <v>100</v>
      </c>
      <c r="J60" s="16"/>
      <c r="K60" s="2">
        <f t="shared" si="6"/>
        <v>-69.98</v>
      </c>
      <c r="L60" s="16"/>
      <c r="M60" s="2">
        <v>420.56</v>
      </c>
      <c r="N60" s="16"/>
      <c r="O60" s="2">
        <v>1200</v>
      </c>
      <c r="P60" s="16"/>
      <c r="Q60" s="2">
        <f t="shared" si="7"/>
        <v>-779.44</v>
      </c>
      <c r="R60" s="16"/>
      <c r="S60" s="2">
        <v>1200</v>
      </c>
    </row>
    <row r="61" spans="1:19" x14ac:dyDescent="0.25">
      <c r="A61" s="1"/>
      <c r="B61" s="1"/>
      <c r="C61" s="1"/>
      <c r="D61" s="1"/>
      <c r="E61" s="1"/>
      <c r="F61" s="1" t="s">
        <v>93</v>
      </c>
      <c r="G61" s="2">
        <v>32.96</v>
      </c>
      <c r="H61" s="16"/>
      <c r="I61" s="2">
        <v>41.67</v>
      </c>
      <c r="J61" s="16"/>
      <c r="K61" s="2">
        <f t="shared" si="6"/>
        <v>-8.7100000000000009</v>
      </c>
      <c r="L61" s="16"/>
      <c r="M61" s="2">
        <v>180.41</v>
      </c>
      <c r="N61" s="16"/>
      <c r="O61" s="2">
        <v>500</v>
      </c>
      <c r="P61" s="16"/>
      <c r="Q61" s="2">
        <f t="shared" si="7"/>
        <v>-319.58999999999997</v>
      </c>
      <c r="R61" s="16"/>
      <c r="S61" s="2">
        <v>500</v>
      </c>
    </row>
    <row r="62" spans="1:19" x14ac:dyDescent="0.25">
      <c r="A62" s="1"/>
      <c r="B62" s="1"/>
      <c r="C62" s="1"/>
      <c r="D62" s="1"/>
      <c r="E62" s="1"/>
      <c r="F62" s="1" t="s">
        <v>94</v>
      </c>
      <c r="G62" s="2">
        <v>13.81</v>
      </c>
      <c r="H62" s="16"/>
      <c r="I62" s="2">
        <v>41.67</v>
      </c>
      <c r="J62" s="16"/>
      <c r="K62" s="2">
        <f t="shared" si="6"/>
        <v>-27.86</v>
      </c>
      <c r="L62" s="16"/>
      <c r="M62" s="2">
        <v>230.82</v>
      </c>
      <c r="N62" s="16"/>
      <c r="O62" s="2">
        <v>500</v>
      </c>
      <c r="P62" s="16"/>
      <c r="Q62" s="2">
        <f t="shared" si="7"/>
        <v>-269.18</v>
      </c>
      <c r="R62" s="16"/>
      <c r="S62" s="2">
        <v>500</v>
      </c>
    </row>
    <row r="63" spans="1:19" x14ac:dyDescent="0.25">
      <c r="A63" s="1"/>
      <c r="B63" s="1"/>
      <c r="C63" s="1"/>
      <c r="D63" s="1"/>
      <c r="E63" s="1"/>
      <c r="F63" s="1" t="s">
        <v>95</v>
      </c>
      <c r="G63" s="2">
        <v>0</v>
      </c>
      <c r="H63" s="16"/>
      <c r="I63" s="2">
        <v>166.67</v>
      </c>
      <c r="J63" s="16"/>
      <c r="K63" s="2">
        <f t="shared" si="6"/>
        <v>-166.67</v>
      </c>
      <c r="L63" s="16"/>
      <c r="M63" s="2">
        <v>1636.91</v>
      </c>
      <c r="N63" s="16"/>
      <c r="O63" s="2">
        <v>2000</v>
      </c>
      <c r="P63" s="16"/>
      <c r="Q63" s="2">
        <f t="shared" si="7"/>
        <v>-363.09</v>
      </c>
      <c r="R63" s="16"/>
      <c r="S63" s="2">
        <v>2000</v>
      </c>
    </row>
    <row r="64" spans="1:19" x14ac:dyDescent="0.25">
      <c r="A64" s="1"/>
      <c r="B64" s="1"/>
      <c r="C64" s="1"/>
      <c r="D64" s="1"/>
      <c r="E64" s="1"/>
      <c r="F64" s="1" t="s">
        <v>96</v>
      </c>
      <c r="G64" s="2">
        <v>63.6</v>
      </c>
      <c r="H64" s="16"/>
      <c r="I64" s="2">
        <v>83.33</v>
      </c>
      <c r="J64" s="16"/>
      <c r="K64" s="2">
        <f t="shared" si="6"/>
        <v>-19.73</v>
      </c>
      <c r="L64" s="16"/>
      <c r="M64" s="2">
        <v>509.15</v>
      </c>
      <c r="N64" s="16"/>
      <c r="O64" s="2">
        <v>1000</v>
      </c>
      <c r="P64" s="16"/>
      <c r="Q64" s="2">
        <f t="shared" si="7"/>
        <v>-490.85</v>
      </c>
      <c r="R64" s="16"/>
      <c r="S64" s="2">
        <v>1000</v>
      </c>
    </row>
    <row r="65" spans="1:19" x14ac:dyDescent="0.25">
      <c r="A65" s="1"/>
      <c r="B65" s="1"/>
      <c r="C65" s="1"/>
      <c r="D65" s="1"/>
      <c r="E65" s="1"/>
      <c r="F65" s="1" t="s">
        <v>80</v>
      </c>
      <c r="G65" s="2">
        <v>0</v>
      </c>
      <c r="H65" s="16"/>
      <c r="I65" s="2">
        <v>83.33</v>
      </c>
      <c r="J65" s="16"/>
      <c r="K65" s="2">
        <f t="shared" si="6"/>
        <v>-83.33</v>
      </c>
      <c r="L65" s="16"/>
      <c r="M65" s="2">
        <v>64.67</v>
      </c>
      <c r="N65" s="16"/>
      <c r="O65" s="2">
        <v>1000</v>
      </c>
      <c r="P65" s="16"/>
      <c r="Q65" s="2">
        <f t="shared" si="7"/>
        <v>-935.33</v>
      </c>
      <c r="R65" s="16"/>
      <c r="S65" s="2">
        <v>1000</v>
      </c>
    </row>
    <row r="66" spans="1:19" ht="15.75" thickBot="1" x14ac:dyDescent="0.3">
      <c r="A66" s="1"/>
      <c r="B66" s="1"/>
      <c r="C66" s="1"/>
      <c r="D66" s="1"/>
      <c r="E66" s="1"/>
      <c r="F66" s="1" t="s">
        <v>97</v>
      </c>
      <c r="G66" s="3">
        <v>0</v>
      </c>
      <c r="H66" s="16"/>
      <c r="I66" s="3">
        <v>41.67</v>
      </c>
      <c r="J66" s="16"/>
      <c r="K66" s="3">
        <f t="shared" si="6"/>
        <v>-41.67</v>
      </c>
      <c r="L66" s="16"/>
      <c r="M66" s="3">
        <v>200.23</v>
      </c>
      <c r="N66" s="16"/>
      <c r="O66" s="3">
        <v>500</v>
      </c>
      <c r="P66" s="16"/>
      <c r="Q66" s="3">
        <f t="shared" si="7"/>
        <v>-299.77</v>
      </c>
      <c r="R66" s="16"/>
      <c r="S66" s="3">
        <v>500</v>
      </c>
    </row>
    <row r="67" spans="1:19" x14ac:dyDescent="0.25">
      <c r="A67" s="1"/>
      <c r="B67" s="1"/>
      <c r="C67" s="1"/>
      <c r="D67" s="1"/>
      <c r="E67" s="1" t="s">
        <v>98</v>
      </c>
      <c r="F67" s="1"/>
      <c r="G67" s="2">
        <f>ROUND(SUM(G58:G66),5)</f>
        <v>646.67999999999995</v>
      </c>
      <c r="H67" s="16"/>
      <c r="I67" s="2">
        <f>ROUND(SUM(I58:I66),5)</f>
        <v>808.34</v>
      </c>
      <c r="J67" s="16"/>
      <c r="K67" s="2">
        <f t="shared" si="6"/>
        <v>-161.66</v>
      </c>
      <c r="L67" s="16"/>
      <c r="M67" s="2">
        <f>ROUND(SUM(M58:M66),5)</f>
        <v>6206.05</v>
      </c>
      <c r="N67" s="16"/>
      <c r="O67" s="2">
        <f>ROUND(SUM(O58:O66),5)</f>
        <v>9700</v>
      </c>
      <c r="P67" s="16"/>
      <c r="Q67" s="2">
        <f t="shared" si="7"/>
        <v>-3493.95</v>
      </c>
      <c r="R67" s="16"/>
      <c r="S67" s="2">
        <f>ROUND(SUM(S58:S66),5)</f>
        <v>9700</v>
      </c>
    </row>
    <row r="68" spans="1:19" ht="30" customHeight="1" x14ac:dyDescent="0.25">
      <c r="A68" s="1"/>
      <c r="B68" s="1"/>
      <c r="C68" s="1"/>
      <c r="D68" s="1"/>
      <c r="E68" s="1" t="s">
        <v>99</v>
      </c>
      <c r="F68" s="1"/>
      <c r="G68" s="2"/>
      <c r="H68" s="16"/>
      <c r="I68" s="2"/>
      <c r="J68" s="16"/>
      <c r="K68" s="2"/>
      <c r="L68" s="16"/>
      <c r="M68" s="2"/>
      <c r="N68" s="16"/>
      <c r="O68" s="2"/>
      <c r="P68" s="16"/>
      <c r="Q68" s="2"/>
      <c r="R68" s="16"/>
      <c r="S68" s="2"/>
    </row>
    <row r="69" spans="1:19" x14ac:dyDescent="0.25">
      <c r="A69" s="1"/>
      <c r="B69" s="1"/>
      <c r="C69" s="1"/>
      <c r="D69" s="1"/>
      <c r="E69" s="1"/>
      <c r="F69" s="1" t="s">
        <v>100</v>
      </c>
      <c r="G69" s="2">
        <v>1516.2</v>
      </c>
      <c r="H69" s="16"/>
      <c r="I69" s="2">
        <v>1600</v>
      </c>
      <c r="J69" s="16"/>
      <c r="K69" s="2">
        <f t="shared" ref="K69:K76" si="8">ROUND((G69-I69),5)</f>
        <v>-83.8</v>
      </c>
      <c r="L69" s="16"/>
      <c r="M69" s="2">
        <v>18484.400000000001</v>
      </c>
      <c r="N69" s="16"/>
      <c r="O69" s="2">
        <v>19200</v>
      </c>
      <c r="P69" s="16"/>
      <c r="Q69" s="2">
        <f t="shared" ref="Q69:Q76" si="9">ROUND((M69-O69),5)</f>
        <v>-715.6</v>
      </c>
      <c r="R69" s="16"/>
      <c r="S69" s="2">
        <v>19200</v>
      </c>
    </row>
    <row r="70" spans="1:19" x14ac:dyDescent="0.25">
      <c r="A70" s="1"/>
      <c r="B70" s="1"/>
      <c r="C70" s="1"/>
      <c r="D70" s="1"/>
      <c r="E70" s="1"/>
      <c r="F70" s="1" t="s">
        <v>101</v>
      </c>
      <c r="G70" s="2">
        <v>2422.44</v>
      </c>
      <c r="H70" s="16"/>
      <c r="I70" s="2">
        <v>2083.33</v>
      </c>
      <c r="J70" s="16"/>
      <c r="K70" s="2">
        <f t="shared" si="8"/>
        <v>339.11</v>
      </c>
      <c r="L70" s="16"/>
      <c r="M70" s="2">
        <v>20195.64</v>
      </c>
      <c r="N70" s="16"/>
      <c r="O70" s="2">
        <v>25000</v>
      </c>
      <c r="P70" s="16"/>
      <c r="Q70" s="2">
        <f t="shared" si="9"/>
        <v>-4804.3599999999997</v>
      </c>
      <c r="R70" s="16"/>
      <c r="S70" s="2">
        <v>25000</v>
      </c>
    </row>
    <row r="71" spans="1:19" x14ac:dyDescent="0.25">
      <c r="A71" s="1"/>
      <c r="B71" s="1"/>
      <c r="C71" s="1"/>
      <c r="D71" s="1"/>
      <c r="E71" s="1"/>
      <c r="F71" s="1" t="s">
        <v>102</v>
      </c>
      <c r="G71" s="2">
        <v>840.05</v>
      </c>
      <c r="H71" s="16"/>
      <c r="I71" s="2">
        <v>900</v>
      </c>
      <c r="J71" s="16"/>
      <c r="K71" s="2">
        <f t="shared" si="8"/>
        <v>-59.95</v>
      </c>
      <c r="L71" s="16"/>
      <c r="M71" s="2">
        <v>10184.44</v>
      </c>
      <c r="N71" s="16"/>
      <c r="O71" s="2">
        <v>10800</v>
      </c>
      <c r="P71" s="16"/>
      <c r="Q71" s="2">
        <f t="shared" si="9"/>
        <v>-615.55999999999995</v>
      </c>
      <c r="R71" s="16"/>
      <c r="S71" s="2">
        <v>10800</v>
      </c>
    </row>
    <row r="72" spans="1:19" x14ac:dyDescent="0.25">
      <c r="A72" s="1"/>
      <c r="B72" s="1"/>
      <c r="C72" s="1"/>
      <c r="D72" s="1"/>
      <c r="E72" s="1"/>
      <c r="F72" s="1" t="s">
        <v>94</v>
      </c>
      <c r="G72" s="2">
        <v>3751.29</v>
      </c>
      <c r="H72" s="16"/>
      <c r="I72" s="2">
        <v>4166.67</v>
      </c>
      <c r="J72" s="16"/>
      <c r="K72" s="2">
        <f t="shared" si="8"/>
        <v>-415.38</v>
      </c>
      <c r="L72" s="16"/>
      <c r="M72" s="2">
        <v>31926.23</v>
      </c>
      <c r="N72" s="16"/>
      <c r="O72" s="2">
        <v>50000</v>
      </c>
      <c r="P72" s="16"/>
      <c r="Q72" s="2">
        <f t="shared" si="9"/>
        <v>-18073.77</v>
      </c>
      <c r="R72" s="16"/>
      <c r="S72" s="2">
        <v>50000</v>
      </c>
    </row>
    <row r="73" spans="1:19" x14ac:dyDescent="0.25">
      <c r="A73" s="1"/>
      <c r="B73" s="1"/>
      <c r="C73" s="1"/>
      <c r="D73" s="1"/>
      <c r="E73" s="1"/>
      <c r="F73" s="1" t="s">
        <v>103</v>
      </c>
      <c r="G73" s="2">
        <v>33.31</v>
      </c>
      <c r="H73" s="16"/>
      <c r="I73" s="2">
        <v>66.67</v>
      </c>
      <c r="J73" s="16"/>
      <c r="K73" s="2">
        <f t="shared" si="8"/>
        <v>-33.36</v>
      </c>
      <c r="L73" s="16"/>
      <c r="M73" s="2">
        <v>880.43</v>
      </c>
      <c r="N73" s="16"/>
      <c r="O73" s="2">
        <v>800</v>
      </c>
      <c r="P73" s="16"/>
      <c r="Q73" s="2">
        <f t="shared" si="9"/>
        <v>80.430000000000007</v>
      </c>
      <c r="R73" s="16"/>
      <c r="S73" s="2">
        <v>800</v>
      </c>
    </row>
    <row r="74" spans="1:19" x14ac:dyDescent="0.25">
      <c r="A74" s="1"/>
      <c r="B74" s="1"/>
      <c r="C74" s="1"/>
      <c r="D74" s="1"/>
      <c r="E74" s="1"/>
      <c r="F74" s="1" t="s">
        <v>104</v>
      </c>
      <c r="G74" s="2">
        <v>530.73</v>
      </c>
      <c r="H74" s="16"/>
      <c r="I74" s="2">
        <v>1166.6600000000001</v>
      </c>
      <c r="J74" s="16"/>
      <c r="K74" s="2">
        <f t="shared" si="8"/>
        <v>-635.92999999999995</v>
      </c>
      <c r="L74" s="16"/>
      <c r="M74" s="2">
        <v>8995.5499999999993</v>
      </c>
      <c r="N74" s="16"/>
      <c r="O74" s="2">
        <v>7000</v>
      </c>
      <c r="P74" s="16"/>
      <c r="Q74" s="2">
        <f t="shared" si="9"/>
        <v>1995.55</v>
      </c>
      <c r="R74" s="16"/>
      <c r="S74" s="2">
        <v>7000</v>
      </c>
    </row>
    <row r="75" spans="1:19" ht="15.75" thickBot="1" x14ac:dyDescent="0.3">
      <c r="A75" s="1"/>
      <c r="B75" s="1"/>
      <c r="C75" s="1"/>
      <c r="D75" s="1"/>
      <c r="E75" s="1"/>
      <c r="F75" s="1" t="s">
        <v>105</v>
      </c>
      <c r="G75" s="3">
        <v>2761.3</v>
      </c>
      <c r="H75" s="16"/>
      <c r="I75" s="3">
        <v>3000</v>
      </c>
      <c r="J75" s="16"/>
      <c r="K75" s="3">
        <f t="shared" si="8"/>
        <v>-238.7</v>
      </c>
      <c r="L75" s="16"/>
      <c r="M75" s="3">
        <v>33396.79</v>
      </c>
      <c r="N75" s="16"/>
      <c r="O75" s="3">
        <v>36000</v>
      </c>
      <c r="P75" s="16"/>
      <c r="Q75" s="3">
        <f t="shared" si="9"/>
        <v>-2603.21</v>
      </c>
      <c r="R75" s="16"/>
      <c r="S75" s="3">
        <v>36000</v>
      </c>
    </row>
    <row r="76" spans="1:19" x14ac:dyDescent="0.25">
      <c r="A76" s="1"/>
      <c r="B76" s="1"/>
      <c r="C76" s="1"/>
      <c r="D76" s="1"/>
      <c r="E76" s="1" t="s">
        <v>106</v>
      </c>
      <c r="F76" s="1"/>
      <c r="G76" s="2">
        <f>ROUND(SUM(G68:G75),5)</f>
        <v>11855.32</v>
      </c>
      <c r="H76" s="16"/>
      <c r="I76" s="2">
        <f>ROUND(SUM(I68:I75),5)</f>
        <v>12983.33</v>
      </c>
      <c r="J76" s="16"/>
      <c r="K76" s="2">
        <f t="shared" si="8"/>
        <v>-1128.01</v>
      </c>
      <c r="L76" s="16"/>
      <c r="M76" s="2">
        <f>ROUND(SUM(M68:M75),5)</f>
        <v>124063.48</v>
      </c>
      <c r="N76" s="16"/>
      <c r="O76" s="2">
        <f>ROUND(SUM(O68:O75),5)</f>
        <v>148800</v>
      </c>
      <c r="P76" s="16"/>
      <c r="Q76" s="2">
        <f t="shared" si="9"/>
        <v>-24736.52</v>
      </c>
      <c r="R76" s="16"/>
      <c r="S76" s="2">
        <f>ROUND(SUM(S68:S75),5)</f>
        <v>148800</v>
      </c>
    </row>
    <row r="77" spans="1:19" ht="30" customHeight="1" x14ac:dyDescent="0.25">
      <c r="A77" s="1"/>
      <c r="B77" s="1"/>
      <c r="C77" s="1"/>
      <c r="D77" s="1"/>
      <c r="E77" s="1" t="s">
        <v>107</v>
      </c>
      <c r="F77" s="1"/>
      <c r="G77" s="2"/>
      <c r="H77" s="16"/>
      <c r="I77" s="2"/>
      <c r="J77" s="16"/>
      <c r="K77" s="2"/>
      <c r="L77" s="16"/>
      <c r="M77" s="2"/>
      <c r="N77" s="16"/>
      <c r="O77" s="2"/>
      <c r="P77" s="16"/>
      <c r="Q77" s="2"/>
      <c r="R77" s="16"/>
      <c r="S77" s="2"/>
    </row>
    <row r="78" spans="1:19" x14ac:dyDescent="0.25">
      <c r="A78" s="1"/>
      <c r="B78" s="1"/>
      <c r="C78" s="1"/>
      <c r="D78" s="1"/>
      <c r="E78" s="1"/>
      <c r="F78" s="1" t="s">
        <v>108</v>
      </c>
      <c r="G78" s="2">
        <v>0</v>
      </c>
      <c r="H78" s="16"/>
      <c r="I78" s="2">
        <v>83.33</v>
      </c>
      <c r="J78" s="16"/>
      <c r="K78" s="2">
        <f t="shared" ref="K78:K84" si="10">ROUND((G78-I78),5)</f>
        <v>-83.33</v>
      </c>
      <c r="L78" s="16"/>
      <c r="M78" s="2">
        <v>467.58</v>
      </c>
      <c r="N78" s="16"/>
      <c r="O78" s="2">
        <v>1000</v>
      </c>
      <c r="P78" s="16"/>
      <c r="Q78" s="2">
        <f t="shared" ref="Q78:Q84" si="11">ROUND((M78-O78),5)</f>
        <v>-532.41999999999996</v>
      </c>
      <c r="R78" s="16"/>
      <c r="S78" s="2">
        <v>1000</v>
      </c>
    </row>
    <row r="79" spans="1:19" x14ac:dyDescent="0.25">
      <c r="A79" s="1"/>
      <c r="B79" s="1"/>
      <c r="C79" s="1"/>
      <c r="D79" s="1"/>
      <c r="E79" s="1"/>
      <c r="F79" s="1" t="s">
        <v>109</v>
      </c>
      <c r="G79" s="2">
        <v>45.59</v>
      </c>
      <c r="H79" s="16"/>
      <c r="I79" s="2">
        <v>50</v>
      </c>
      <c r="J79" s="16"/>
      <c r="K79" s="2">
        <f t="shared" si="10"/>
        <v>-4.41</v>
      </c>
      <c r="L79" s="16"/>
      <c r="M79" s="2">
        <v>498.34</v>
      </c>
      <c r="N79" s="16"/>
      <c r="O79" s="2">
        <v>600</v>
      </c>
      <c r="P79" s="16"/>
      <c r="Q79" s="2">
        <f t="shared" si="11"/>
        <v>-101.66</v>
      </c>
      <c r="R79" s="16"/>
      <c r="S79" s="2">
        <v>600</v>
      </c>
    </row>
    <row r="80" spans="1:19" x14ac:dyDescent="0.25">
      <c r="A80" s="1"/>
      <c r="B80" s="1"/>
      <c r="C80" s="1"/>
      <c r="D80" s="1"/>
      <c r="E80" s="1"/>
      <c r="F80" s="1" t="s">
        <v>110</v>
      </c>
      <c r="G80" s="2">
        <v>0</v>
      </c>
      <c r="H80" s="16"/>
      <c r="I80" s="2">
        <v>41.67</v>
      </c>
      <c r="J80" s="16"/>
      <c r="K80" s="2">
        <f t="shared" si="10"/>
        <v>-41.67</v>
      </c>
      <c r="L80" s="16"/>
      <c r="M80" s="2">
        <v>0</v>
      </c>
      <c r="N80" s="16"/>
      <c r="O80" s="2">
        <v>500</v>
      </c>
      <c r="P80" s="16"/>
      <c r="Q80" s="2">
        <f t="shared" si="11"/>
        <v>-500</v>
      </c>
      <c r="R80" s="16"/>
      <c r="S80" s="2">
        <v>500</v>
      </c>
    </row>
    <row r="81" spans="1:19" ht="15.75" thickBot="1" x14ac:dyDescent="0.3">
      <c r="A81" s="1"/>
      <c r="B81" s="1"/>
      <c r="C81" s="1"/>
      <c r="D81" s="1"/>
      <c r="E81" s="1"/>
      <c r="F81" s="1" t="s">
        <v>111</v>
      </c>
      <c r="G81" s="4">
        <v>0</v>
      </c>
      <c r="H81" s="16"/>
      <c r="I81" s="4">
        <v>0</v>
      </c>
      <c r="J81" s="16"/>
      <c r="K81" s="4">
        <f t="shared" si="10"/>
        <v>0</v>
      </c>
      <c r="L81" s="16"/>
      <c r="M81" s="4">
        <v>560.41999999999996</v>
      </c>
      <c r="N81" s="16"/>
      <c r="O81" s="4">
        <v>500</v>
      </c>
      <c r="P81" s="16"/>
      <c r="Q81" s="4">
        <f t="shared" si="11"/>
        <v>60.42</v>
      </c>
      <c r="R81" s="16"/>
      <c r="S81" s="4">
        <v>500</v>
      </c>
    </row>
    <row r="82" spans="1:19" ht="15.75" thickBot="1" x14ac:dyDescent="0.3">
      <c r="A82" s="1"/>
      <c r="B82" s="1"/>
      <c r="C82" s="1"/>
      <c r="D82" s="1"/>
      <c r="E82" s="1" t="s">
        <v>112</v>
      </c>
      <c r="F82" s="1"/>
      <c r="G82" s="6">
        <f>ROUND(SUM(G77:G81),5)</f>
        <v>45.59</v>
      </c>
      <c r="H82" s="16"/>
      <c r="I82" s="6">
        <f>ROUND(SUM(I77:I81),5)</f>
        <v>175</v>
      </c>
      <c r="J82" s="16"/>
      <c r="K82" s="6">
        <f t="shared" si="10"/>
        <v>-129.41</v>
      </c>
      <c r="L82" s="16"/>
      <c r="M82" s="6">
        <f>ROUND(SUM(M77:M81),5)</f>
        <v>1526.34</v>
      </c>
      <c r="N82" s="16"/>
      <c r="O82" s="6">
        <f>ROUND(SUM(O77:O81),5)</f>
        <v>2600</v>
      </c>
      <c r="P82" s="16"/>
      <c r="Q82" s="6">
        <f t="shared" si="11"/>
        <v>-1073.6600000000001</v>
      </c>
      <c r="R82" s="16"/>
      <c r="S82" s="6">
        <f>ROUND(SUM(S77:S81),5)</f>
        <v>2600</v>
      </c>
    </row>
    <row r="83" spans="1:19" ht="30" customHeight="1" thickBot="1" x14ac:dyDescent="0.3">
      <c r="A83" s="1"/>
      <c r="B83" s="1"/>
      <c r="C83" s="1"/>
      <c r="D83" s="1" t="s">
        <v>113</v>
      </c>
      <c r="E83" s="1"/>
      <c r="F83" s="1"/>
      <c r="G83" s="5">
        <f>ROUND(SUM(G18:G20)+G35+SUM(G39:G41)+SUM(G46:G51)+G57+G67+G76+G82,5)</f>
        <v>23532.560000000001</v>
      </c>
      <c r="H83" s="16"/>
      <c r="I83" s="5">
        <f>ROUND(SUM(I18:I20)+I35+SUM(I39:I41)+SUM(I46:I51)+I57+I67+I76+I82,5)</f>
        <v>24061.67</v>
      </c>
      <c r="J83" s="16"/>
      <c r="K83" s="5">
        <f t="shared" si="10"/>
        <v>-529.11</v>
      </c>
      <c r="L83" s="16"/>
      <c r="M83" s="5">
        <f>ROUND(SUM(M18:M20)+M35+SUM(M39:M41)+SUM(M46:M51)+M57+M67+M76+M82,5)</f>
        <v>234026.27</v>
      </c>
      <c r="N83" s="16"/>
      <c r="O83" s="5">
        <f>ROUND(SUM(O18:O20)+O35+SUM(O39:O41)+SUM(O46:O51)+O57+O67+O76+O82,5)</f>
        <v>282840</v>
      </c>
      <c r="P83" s="16"/>
      <c r="Q83" s="5">
        <f t="shared" si="11"/>
        <v>-48813.73</v>
      </c>
      <c r="R83" s="16"/>
      <c r="S83" s="5">
        <f>ROUND(SUM(S18:S20)+S35+SUM(S39:S41)+SUM(S46:S51)+S57+S67+S76+S82,5)</f>
        <v>282840</v>
      </c>
    </row>
    <row r="84" spans="1:19" ht="30" customHeight="1" x14ac:dyDescent="0.25">
      <c r="A84" s="1"/>
      <c r="B84" s="1" t="s">
        <v>114</v>
      </c>
      <c r="C84" s="1"/>
      <c r="D84" s="1"/>
      <c r="E84" s="1"/>
      <c r="F84" s="1"/>
      <c r="G84" s="2">
        <f>ROUND(G3+G17-G83,5)</f>
        <v>-23220.19</v>
      </c>
      <c r="H84" s="16"/>
      <c r="I84" s="2">
        <f>ROUND(I3+I17-I83,5)</f>
        <v>-23953.34</v>
      </c>
      <c r="J84" s="16"/>
      <c r="K84" s="2">
        <f t="shared" si="10"/>
        <v>733.15</v>
      </c>
      <c r="L84" s="16"/>
      <c r="M84" s="2">
        <f>ROUND(M3+M17-M83,5)</f>
        <v>60547.69</v>
      </c>
      <c r="N84" s="16"/>
      <c r="O84" s="2">
        <f>ROUND(O3+O17-O83,5)</f>
        <v>-3068.54</v>
      </c>
      <c r="P84" s="16"/>
      <c r="Q84" s="2">
        <f t="shared" si="11"/>
        <v>63616.23</v>
      </c>
      <c r="R84" s="16"/>
      <c r="S84" s="2">
        <f>ROUND(S3+S17-S83,5)</f>
        <v>-3068.54</v>
      </c>
    </row>
    <row r="85" spans="1:19" ht="30" customHeight="1" x14ac:dyDescent="0.25">
      <c r="A85" s="1"/>
      <c r="B85" s="1" t="s">
        <v>115</v>
      </c>
      <c r="C85" s="1"/>
      <c r="D85" s="1"/>
      <c r="E85" s="1"/>
      <c r="F85" s="1"/>
      <c r="G85" s="2"/>
      <c r="H85" s="16"/>
      <c r="I85" s="2"/>
      <c r="J85" s="16"/>
      <c r="K85" s="2"/>
      <c r="L85" s="16"/>
      <c r="M85" s="2"/>
      <c r="N85" s="16"/>
      <c r="O85" s="2"/>
      <c r="P85" s="16"/>
      <c r="Q85" s="2"/>
      <c r="R85" s="16"/>
      <c r="S85" s="2"/>
    </row>
    <row r="86" spans="1:19" x14ac:dyDescent="0.25">
      <c r="A86" s="1"/>
      <c r="B86" s="1"/>
      <c r="C86" s="1" t="s">
        <v>116</v>
      </c>
      <c r="D86" s="1"/>
      <c r="E86" s="1"/>
      <c r="F86" s="1"/>
      <c r="G86" s="2"/>
      <c r="H86" s="16"/>
      <c r="I86" s="2"/>
      <c r="J86" s="16"/>
      <c r="K86" s="2"/>
      <c r="L86" s="16"/>
      <c r="M86" s="2"/>
      <c r="N86" s="16"/>
      <c r="O86" s="2"/>
      <c r="P86" s="16"/>
      <c r="Q86" s="2"/>
      <c r="R86" s="16"/>
      <c r="S86" s="2"/>
    </row>
    <row r="87" spans="1:19" ht="15.75" thickBot="1" x14ac:dyDescent="0.3">
      <c r="A87" s="1"/>
      <c r="B87" s="1"/>
      <c r="C87" s="1"/>
      <c r="D87" s="1" t="s">
        <v>117</v>
      </c>
      <c r="E87" s="1"/>
      <c r="F87" s="1"/>
      <c r="G87" s="4">
        <v>4.26</v>
      </c>
      <c r="H87" s="16"/>
      <c r="I87" s="4">
        <v>63.33</v>
      </c>
      <c r="J87" s="16"/>
      <c r="K87" s="4">
        <f>ROUND((G87-I87),5)</f>
        <v>-59.07</v>
      </c>
      <c r="L87" s="16"/>
      <c r="M87" s="4">
        <v>92.34</v>
      </c>
      <c r="N87" s="16"/>
      <c r="O87" s="4">
        <v>760</v>
      </c>
      <c r="P87" s="16"/>
      <c r="Q87" s="4">
        <f>ROUND((M87-O87),5)</f>
        <v>-667.66</v>
      </c>
      <c r="R87" s="16"/>
      <c r="S87" s="4">
        <v>760</v>
      </c>
    </row>
    <row r="88" spans="1:19" ht="15.75" thickBot="1" x14ac:dyDescent="0.3">
      <c r="A88" s="1"/>
      <c r="B88" s="1"/>
      <c r="C88" s="1" t="s">
        <v>118</v>
      </c>
      <c r="D88" s="1"/>
      <c r="E88" s="1"/>
      <c r="F88" s="1"/>
      <c r="G88" s="6">
        <f>ROUND(SUM(G86:G87),5)</f>
        <v>4.26</v>
      </c>
      <c r="H88" s="16"/>
      <c r="I88" s="6">
        <f>ROUND(SUM(I86:I87),5)</f>
        <v>63.33</v>
      </c>
      <c r="J88" s="16"/>
      <c r="K88" s="6">
        <f>ROUND((G88-I88),5)</f>
        <v>-59.07</v>
      </c>
      <c r="L88" s="16"/>
      <c r="M88" s="6">
        <f>ROUND(SUM(M86:M87),5)</f>
        <v>92.34</v>
      </c>
      <c r="N88" s="16"/>
      <c r="O88" s="6">
        <f>ROUND(SUM(O86:O87),5)</f>
        <v>760</v>
      </c>
      <c r="P88" s="16"/>
      <c r="Q88" s="6">
        <f>ROUND((M88-O88),5)</f>
        <v>-667.66</v>
      </c>
      <c r="R88" s="16"/>
      <c r="S88" s="6">
        <f>ROUND(SUM(S86:S87),5)</f>
        <v>760</v>
      </c>
    </row>
    <row r="89" spans="1:19" ht="30" customHeight="1" thickBot="1" x14ac:dyDescent="0.3">
      <c r="A89" s="1"/>
      <c r="B89" s="1" t="s">
        <v>119</v>
      </c>
      <c r="C89" s="1"/>
      <c r="D89" s="1"/>
      <c r="E89" s="1"/>
      <c r="F89" s="1"/>
      <c r="G89" s="6">
        <f>ROUND(G85+G88,5)</f>
        <v>4.26</v>
      </c>
      <c r="H89" s="16"/>
      <c r="I89" s="6">
        <f>ROUND(I85+I88,5)</f>
        <v>63.33</v>
      </c>
      <c r="J89" s="16"/>
      <c r="K89" s="6">
        <f>ROUND((G89-I89),5)</f>
        <v>-59.07</v>
      </c>
      <c r="L89" s="16"/>
      <c r="M89" s="6">
        <f>ROUND(M85+M88,5)</f>
        <v>92.34</v>
      </c>
      <c r="N89" s="16"/>
      <c r="O89" s="6">
        <f>ROUND(O85+O88,5)</f>
        <v>760</v>
      </c>
      <c r="P89" s="16"/>
      <c r="Q89" s="6">
        <f>ROUND((M89-O89),5)</f>
        <v>-667.66</v>
      </c>
      <c r="R89" s="16"/>
      <c r="S89" s="6">
        <f>ROUND(S85+S88,5)</f>
        <v>760</v>
      </c>
    </row>
    <row r="90" spans="1:19" s="8" customFormat="1" ht="30" customHeight="1" thickBot="1" x14ac:dyDescent="0.25">
      <c r="A90" s="1" t="s">
        <v>26</v>
      </c>
      <c r="B90" s="1"/>
      <c r="C90" s="1"/>
      <c r="D90" s="1"/>
      <c r="E90" s="1"/>
      <c r="F90" s="1"/>
      <c r="G90" s="7">
        <f>ROUND(G84+G89,5)</f>
        <v>-23215.93</v>
      </c>
      <c r="H90" s="1"/>
      <c r="I90" s="7">
        <f>ROUND(I84+I89,5)</f>
        <v>-23890.01</v>
      </c>
      <c r="J90" s="1"/>
      <c r="K90" s="7">
        <f>ROUND((G90-I90),5)</f>
        <v>674.08</v>
      </c>
      <c r="L90" s="1"/>
      <c r="M90" s="7">
        <f>ROUND(M84+M89,5)</f>
        <v>60640.03</v>
      </c>
      <c r="N90" s="1"/>
      <c r="O90" s="7">
        <f>ROUND(O84+O89,5)</f>
        <v>-2308.54</v>
      </c>
      <c r="P90" s="1"/>
      <c r="Q90" s="7">
        <f>ROUND((M90-O90),5)</f>
        <v>62948.57</v>
      </c>
      <c r="R90" s="1"/>
      <c r="S90" s="7">
        <f>ROUND(S84+S89,5)</f>
        <v>-2308.54</v>
      </c>
    </row>
    <row r="91" spans="1:19" ht="15.75" thickTop="1" x14ac:dyDescent="0.25"/>
  </sheetData>
  <pageMargins left="0.7" right="0.7" top="0.75" bottom="0.75" header="0.25" footer="0.3"/>
  <pageSetup orientation="portrait" r:id="rId1"/>
  <headerFooter>
    <oddHeader>&amp;L&amp;"Arial,Bold"&amp;8 9:04 AM
&amp;"Arial,Bold"&amp;8 09/29/10
&amp;"Arial,Bold"&amp;8 Accrual Basis&amp;C&amp;"Arial,Bold"&amp;12 Snowbridge Square Condominium Association
&amp;"Arial,Bold"&amp;14 Profit &amp;&amp; Loss Budget Performance - Operating
&amp;"Arial,Bold"&amp;10 December 2009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5" width="3" style="12" customWidth="1"/>
    <col min="6" max="6" width="27.42578125" style="12" customWidth="1"/>
    <col min="7" max="7" width="6" style="13" bestFit="1" customWidth="1"/>
    <col min="8" max="8" width="2.28515625" style="13" customWidth="1"/>
    <col min="9" max="9" width="6.5703125" style="13" bestFit="1" customWidth="1"/>
    <col min="10" max="10" width="2.28515625" style="13" customWidth="1"/>
    <col min="11" max="11" width="12" style="13" bestFit="1" customWidth="1"/>
    <col min="12" max="12" width="2.28515625" style="13" customWidth="1"/>
    <col min="13" max="13" width="10.140625" style="13" bestFit="1" customWidth="1"/>
    <col min="14" max="14" width="2.28515625" style="13" customWidth="1"/>
    <col min="15" max="15" width="10" style="13" bestFit="1" customWidth="1"/>
    <col min="16" max="16" width="2.28515625" style="13" customWidth="1"/>
    <col min="17" max="17" width="12" style="13" bestFit="1" customWidth="1"/>
    <col min="18" max="18" width="2.28515625" style="13" customWidth="1"/>
    <col min="19" max="19" width="12.42578125" style="13" bestFit="1" customWidth="1"/>
  </cols>
  <sheetData>
    <row r="1" spans="1:19" ht="15.75" thickBot="1" x14ac:dyDescent="0.3">
      <c r="A1" s="1"/>
      <c r="B1" s="1"/>
      <c r="C1" s="1"/>
      <c r="D1" s="1"/>
      <c r="E1" s="1"/>
      <c r="F1" s="1"/>
      <c r="G1" s="15"/>
      <c r="H1" s="14"/>
      <c r="I1" s="15"/>
      <c r="J1" s="14"/>
      <c r="K1" s="15"/>
      <c r="L1" s="14"/>
      <c r="M1" s="15"/>
      <c r="N1" s="14"/>
      <c r="O1" s="15"/>
      <c r="P1" s="14"/>
      <c r="Q1" s="15"/>
      <c r="R1" s="14"/>
      <c r="S1" s="15"/>
    </row>
    <row r="2" spans="1:19" s="11" customFormat="1" ht="16.5" thickTop="1" thickBot="1" x14ac:dyDescent="0.3">
      <c r="A2" s="9"/>
      <c r="B2" s="9"/>
      <c r="C2" s="9"/>
      <c r="D2" s="9"/>
      <c r="E2" s="9"/>
      <c r="F2" s="9"/>
      <c r="G2" s="17" t="s">
        <v>29</v>
      </c>
      <c r="H2" s="18"/>
      <c r="I2" s="17" t="s">
        <v>30</v>
      </c>
      <c r="J2" s="18"/>
      <c r="K2" s="17" t="s">
        <v>31</v>
      </c>
      <c r="L2" s="18"/>
      <c r="M2" s="17" t="s">
        <v>32</v>
      </c>
      <c r="N2" s="18"/>
      <c r="O2" s="17" t="s">
        <v>33</v>
      </c>
      <c r="P2" s="18"/>
      <c r="Q2" s="17" t="s">
        <v>31</v>
      </c>
      <c r="R2" s="18"/>
      <c r="S2" s="17" t="s">
        <v>34</v>
      </c>
    </row>
    <row r="3" spans="1:19" ht="15.75" thickTop="1" x14ac:dyDescent="0.25">
      <c r="A3" s="1"/>
      <c r="B3" s="1" t="s">
        <v>35</v>
      </c>
      <c r="C3" s="1"/>
      <c r="D3" s="1"/>
      <c r="E3" s="1"/>
      <c r="F3" s="1"/>
      <c r="G3" s="2"/>
      <c r="H3" s="16"/>
      <c r="I3" s="2"/>
      <c r="J3" s="16"/>
      <c r="K3" s="2"/>
      <c r="L3" s="16"/>
      <c r="M3" s="2"/>
      <c r="N3" s="16"/>
      <c r="O3" s="2"/>
      <c r="P3" s="16"/>
      <c r="Q3" s="2"/>
      <c r="R3" s="16"/>
      <c r="S3" s="2"/>
    </row>
    <row r="4" spans="1:19" x14ac:dyDescent="0.25">
      <c r="A4" s="1"/>
      <c r="B4" s="1"/>
      <c r="C4" s="1"/>
      <c r="D4" s="1" t="s">
        <v>36</v>
      </c>
      <c r="E4" s="1"/>
      <c r="F4" s="1"/>
      <c r="G4" s="2"/>
      <c r="H4" s="16"/>
      <c r="I4" s="2"/>
      <c r="J4" s="16"/>
      <c r="K4" s="2"/>
      <c r="L4" s="16"/>
      <c r="M4" s="2"/>
      <c r="N4" s="16"/>
      <c r="O4" s="2"/>
      <c r="P4" s="16"/>
      <c r="Q4" s="2"/>
      <c r="R4" s="16"/>
      <c r="S4" s="2"/>
    </row>
    <row r="5" spans="1:19" x14ac:dyDescent="0.25">
      <c r="A5" s="1"/>
      <c r="B5" s="1"/>
      <c r="C5" s="1"/>
      <c r="D5" s="1"/>
      <c r="E5" s="1" t="s">
        <v>37</v>
      </c>
      <c r="F5" s="1"/>
      <c r="G5" s="2"/>
      <c r="H5" s="16"/>
      <c r="I5" s="2"/>
      <c r="J5" s="16"/>
      <c r="K5" s="2"/>
      <c r="L5" s="16"/>
      <c r="M5" s="2"/>
      <c r="N5" s="16"/>
      <c r="O5" s="2"/>
      <c r="P5" s="16"/>
      <c r="Q5" s="2"/>
      <c r="R5" s="16"/>
      <c r="S5" s="2"/>
    </row>
    <row r="6" spans="1:19" x14ac:dyDescent="0.25">
      <c r="A6" s="1"/>
      <c r="B6" s="1"/>
      <c r="C6" s="1"/>
      <c r="D6" s="1"/>
      <c r="E6" s="1"/>
      <c r="F6" s="1" t="s">
        <v>38</v>
      </c>
      <c r="G6" s="2">
        <v>0</v>
      </c>
      <c r="H6" s="16"/>
      <c r="I6" s="2">
        <v>0</v>
      </c>
      <c r="J6" s="16"/>
      <c r="K6" s="2">
        <f>ROUND((G6-I6),5)</f>
        <v>0</v>
      </c>
      <c r="L6" s="16"/>
      <c r="M6" s="2">
        <v>38608.839999999997</v>
      </c>
      <c r="N6" s="16"/>
      <c r="O6" s="2">
        <v>38428.839999999997</v>
      </c>
      <c r="P6" s="16"/>
      <c r="Q6" s="2">
        <f>ROUND((M6-O6),5)</f>
        <v>180</v>
      </c>
      <c r="R6" s="16"/>
      <c r="S6" s="2">
        <v>38428.839999999997</v>
      </c>
    </row>
    <row r="7" spans="1:19" ht="15.75" thickBot="1" x14ac:dyDescent="0.3">
      <c r="A7" s="1"/>
      <c r="B7" s="1"/>
      <c r="C7" s="1"/>
      <c r="D7" s="1"/>
      <c r="E7" s="1"/>
      <c r="F7" s="1" t="s">
        <v>39</v>
      </c>
      <c r="G7" s="4">
        <v>0</v>
      </c>
      <c r="H7" s="16"/>
      <c r="I7" s="4">
        <v>0</v>
      </c>
      <c r="J7" s="16"/>
      <c r="K7" s="4">
        <f>ROUND((G7-I7),5)</f>
        <v>0</v>
      </c>
      <c r="L7" s="16"/>
      <c r="M7" s="4">
        <v>47743.6</v>
      </c>
      <c r="N7" s="16"/>
      <c r="O7" s="4">
        <v>47743.54</v>
      </c>
      <c r="P7" s="16"/>
      <c r="Q7" s="4">
        <f>ROUND((M7-O7),5)</f>
        <v>0.06</v>
      </c>
      <c r="R7" s="16"/>
      <c r="S7" s="4">
        <v>47743.54</v>
      </c>
    </row>
    <row r="8" spans="1:19" ht="15.75" thickBot="1" x14ac:dyDescent="0.3">
      <c r="A8" s="1"/>
      <c r="B8" s="1"/>
      <c r="C8" s="1"/>
      <c r="D8" s="1"/>
      <c r="E8" s="1" t="s">
        <v>40</v>
      </c>
      <c r="F8" s="1"/>
      <c r="G8" s="6">
        <f>ROUND(SUM(G5:G7),5)</f>
        <v>0</v>
      </c>
      <c r="H8" s="16"/>
      <c r="I8" s="6">
        <f>ROUND(SUM(I5:I7),5)</f>
        <v>0</v>
      </c>
      <c r="J8" s="16"/>
      <c r="K8" s="6">
        <f>ROUND((G8-I8),5)</f>
        <v>0</v>
      </c>
      <c r="L8" s="16"/>
      <c r="M8" s="6">
        <f>ROUND(SUM(M5:M7),5)</f>
        <v>86352.44</v>
      </c>
      <c r="N8" s="16"/>
      <c r="O8" s="6">
        <f>ROUND(SUM(O5:O7),5)</f>
        <v>86172.38</v>
      </c>
      <c r="P8" s="16"/>
      <c r="Q8" s="6">
        <f>ROUND((M8-O8),5)</f>
        <v>180.06</v>
      </c>
      <c r="R8" s="16"/>
      <c r="S8" s="6">
        <f>ROUND(SUM(S5:S7),5)</f>
        <v>86172.38</v>
      </c>
    </row>
    <row r="9" spans="1:19" ht="30" customHeight="1" thickBot="1" x14ac:dyDescent="0.3">
      <c r="A9" s="1"/>
      <c r="B9" s="1"/>
      <c r="C9" s="1"/>
      <c r="D9" s="1" t="s">
        <v>48</v>
      </c>
      <c r="E9" s="1"/>
      <c r="F9" s="1"/>
      <c r="G9" s="5">
        <f>ROUND(G4+G8,5)</f>
        <v>0</v>
      </c>
      <c r="H9" s="16"/>
      <c r="I9" s="5">
        <f>ROUND(I4+I8,5)</f>
        <v>0</v>
      </c>
      <c r="J9" s="16"/>
      <c r="K9" s="5">
        <f>ROUND((G9-I9),5)</f>
        <v>0</v>
      </c>
      <c r="L9" s="16"/>
      <c r="M9" s="5">
        <f>ROUND(M4+M8,5)</f>
        <v>86352.44</v>
      </c>
      <c r="N9" s="16"/>
      <c r="O9" s="5">
        <f>ROUND(O4+O8,5)</f>
        <v>86172.38</v>
      </c>
      <c r="P9" s="16"/>
      <c r="Q9" s="5">
        <f>ROUND((M9-O9),5)</f>
        <v>180.06</v>
      </c>
      <c r="R9" s="16"/>
      <c r="S9" s="5">
        <f>ROUND(S4+S8,5)</f>
        <v>86172.38</v>
      </c>
    </row>
    <row r="10" spans="1:19" ht="30" customHeight="1" x14ac:dyDescent="0.25">
      <c r="A10" s="1"/>
      <c r="B10" s="1"/>
      <c r="C10" s="1" t="s">
        <v>49</v>
      </c>
      <c r="D10" s="1"/>
      <c r="E10" s="1"/>
      <c r="F10" s="1"/>
      <c r="G10" s="2">
        <f>G9</f>
        <v>0</v>
      </c>
      <c r="H10" s="16"/>
      <c r="I10" s="2">
        <f>I9</f>
        <v>0</v>
      </c>
      <c r="J10" s="16"/>
      <c r="K10" s="2">
        <f>ROUND((G10-I10),5)</f>
        <v>0</v>
      </c>
      <c r="L10" s="16"/>
      <c r="M10" s="2">
        <f>M9</f>
        <v>86352.44</v>
      </c>
      <c r="N10" s="16"/>
      <c r="O10" s="2">
        <f>O9</f>
        <v>86172.38</v>
      </c>
      <c r="P10" s="16"/>
      <c r="Q10" s="2">
        <f>ROUND((M10-O10),5)</f>
        <v>180.06</v>
      </c>
      <c r="R10" s="16"/>
      <c r="S10" s="2">
        <f>S9</f>
        <v>86172.38</v>
      </c>
    </row>
    <row r="11" spans="1:19" ht="30" customHeight="1" x14ac:dyDescent="0.25">
      <c r="A11" s="1"/>
      <c r="B11" s="1"/>
      <c r="C11" s="1"/>
      <c r="D11" s="1" t="s">
        <v>50</v>
      </c>
      <c r="E11" s="1"/>
      <c r="F11" s="1"/>
      <c r="G11" s="2"/>
      <c r="H11" s="16"/>
      <c r="I11" s="2"/>
      <c r="J11" s="16"/>
      <c r="K11" s="2"/>
      <c r="L11" s="16"/>
      <c r="M11" s="2"/>
      <c r="N11" s="16"/>
      <c r="O11" s="2"/>
      <c r="P11" s="16"/>
      <c r="Q11" s="2"/>
      <c r="R11" s="16"/>
      <c r="S11" s="2"/>
    </row>
    <row r="12" spans="1:19" x14ac:dyDescent="0.25">
      <c r="A12" s="1"/>
      <c r="B12" s="1"/>
      <c r="C12" s="1"/>
      <c r="D12" s="1"/>
      <c r="E12" s="1" t="s">
        <v>53</v>
      </c>
      <c r="F12" s="1"/>
      <c r="G12" s="2"/>
      <c r="H12" s="16"/>
      <c r="I12" s="2"/>
      <c r="J12" s="16"/>
      <c r="K12" s="2"/>
      <c r="L12" s="16"/>
      <c r="M12" s="2"/>
      <c r="N12" s="16"/>
      <c r="O12" s="2"/>
      <c r="P12" s="16"/>
      <c r="Q12" s="2"/>
      <c r="R12" s="16"/>
      <c r="S12" s="2"/>
    </row>
    <row r="13" spans="1:19" ht="15.75" thickBot="1" x14ac:dyDescent="0.3">
      <c r="A13" s="1"/>
      <c r="B13" s="1"/>
      <c r="C13" s="1"/>
      <c r="D13" s="1"/>
      <c r="E13" s="1"/>
      <c r="F13" s="1" t="s">
        <v>65</v>
      </c>
      <c r="G13" s="4">
        <v>0</v>
      </c>
      <c r="H13" s="16"/>
      <c r="I13" s="4">
        <v>0</v>
      </c>
      <c r="J13" s="16"/>
      <c r="K13" s="4">
        <f>ROUND((G13-I13),5)</f>
        <v>0</v>
      </c>
      <c r="L13" s="16"/>
      <c r="M13" s="4">
        <v>24129.74</v>
      </c>
      <c r="N13" s="16"/>
      <c r="O13" s="4">
        <v>150000</v>
      </c>
      <c r="P13" s="16"/>
      <c r="Q13" s="4">
        <f>ROUND((M13-O13),5)</f>
        <v>-125870.26</v>
      </c>
      <c r="R13" s="16"/>
      <c r="S13" s="4">
        <v>150000</v>
      </c>
    </row>
    <row r="14" spans="1:19" ht="15.75" thickBot="1" x14ac:dyDescent="0.3">
      <c r="A14" s="1"/>
      <c r="B14" s="1"/>
      <c r="C14" s="1"/>
      <c r="D14" s="1"/>
      <c r="E14" s="1" t="s">
        <v>67</v>
      </c>
      <c r="F14" s="1"/>
      <c r="G14" s="6">
        <f>ROUND(SUM(G12:G13),5)</f>
        <v>0</v>
      </c>
      <c r="H14" s="16"/>
      <c r="I14" s="6">
        <f>ROUND(SUM(I12:I13),5)</f>
        <v>0</v>
      </c>
      <c r="J14" s="16"/>
      <c r="K14" s="6">
        <f>ROUND((G14-I14),5)</f>
        <v>0</v>
      </c>
      <c r="L14" s="16"/>
      <c r="M14" s="6">
        <f>ROUND(SUM(M12:M13),5)</f>
        <v>24129.74</v>
      </c>
      <c r="N14" s="16"/>
      <c r="O14" s="6">
        <f>ROUND(SUM(O12:O13),5)</f>
        <v>150000</v>
      </c>
      <c r="P14" s="16"/>
      <c r="Q14" s="6">
        <f>ROUND((M14-O14),5)</f>
        <v>-125870.26</v>
      </c>
      <c r="R14" s="16"/>
      <c r="S14" s="6">
        <f>ROUND(SUM(S12:S13),5)</f>
        <v>150000</v>
      </c>
    </row>
    <row r="15" spans="1:19" ht="30" customHeight="1" thickBot="1" x14ac:dyDescent="0.3">
      <c r="A15" s="1"/>
      <c r="B15" s="1"/>
      <c r="C15" s="1"/>
      <c r="D15" s="1" t="s">
        <v>113</v>
      </c>
      <c r="E15" s="1"/>
      <c r="F15" s="1"/>
      <c r="G15" s="5">
        <f>ROUND(G11+G14,5)</f>
        <v>0</v>
      </c>
      <c r="H15" s="16"/>
      <c r="I15" s="5">
        <f>ROUND(I11+I14,5)</f>
        <v>0</v>
      </c>
      <c r="J15" s="16"/>
      <c r="K15" s="5">
        <f>ROUND((G15-I15),5)</f>
        <v>0</v>
      </c>
      <c r="L15" s="16"/>
      <c r="M15" s="5">
        <f>ROUND(M11+M14,5)</f>
        <v>24129.74</v>
      </c>
      <c r="N15" s="16"/>
      <c r="O15" s="5">
        <f>ROUND(O11+O14,5)</f>
        <v>150000</v>
      </c>
      <c r="P15" s="16"/>
      <c r="Q15" s="5">
        <f>ROUND((M15-O15),5)</f>
        <v>-125870.26</v>
      </c>
      <c r="R15" s="16"/>
      <c r="S15" s="5">
        <f>ROUND(S11+S14,5)</f>
        <v>150000</v>
      </c>
    </row>
    <row r="16" spans="1:19" ht="30" customHeight="1" x14ac:dyDescent="0.25">
      <c r="A16" s="1"/>
      <c r="B16" s="1" t="s">
        <v>114</v>
      </c>
      <c r="C16" s="1"/>
      <c r="D16" s="1"/>
      <c r="E16" s="1"/>
      <c r="F16" s="1"/>
      <c r="G16" s="2">
        <f>ROUND(G3+G10-G15,5)</f>
        <v>0</v>
      </c>
      <c r="H16" s="16"/>
      <c r="I16" s="2">
        <f>ROUND(I3+I10-I15,5)</f>
        <v>0</v>
      </c>
      <c r="J16" s="16"/>
      <c r="K16" s="2">
        <f>ROUND((G16-I16),5)</f>
        <v>0</v>
      </c>
      <c r="L16" s="16"/>
      <c r="M16" s="2">
        <f>ROUND(M3+M10-M15,5)</f>
        <v>62222.7</v>
      </c>
      <c r="N16" s="16"/>
      <c r="O16" s="2">
        <f>ROUND(O3+O10-O15,5)</f>
        <v>-63827.62</v>
      </c>
      <c r="P16" s="16"/>
      <c r="Q16" s="2">
        <f>ROUND((M16-O16),5)</f>
        <v>126050.32</v>
      </c>
      <c r="R16" s="16"/>
      <c r="S16" s="2">
        <f>ROUND(S3+S10-S15,5)</f>
        <v>-63827.62</v>
      </c>
    </row>
    <row r="17" spans="1:19" ht="30" customHeight="1" x14ac:dyDescent="0.25">
      <c r="A17" s="1"/>
      <c r="B17" s="1" t="s">
        <v>115</v>
      </c>
      <c r="C17" s="1"/>
      <c r="D17" s="1"/>
      <c r="E17" s="1"/>
      <c r="F17" s="1"/>
      <c r="G17" s="2"/>
      <c r="H17" s="16"/>
      <c r="I17" s="2"/>
      <c r="J17" s="16"/>
      <c r="K17" s="2"/>
      <c r="L17" s="16"/>
      <c r="M17" s="2"/>
      <c r="N17" s="16"/>
      <c r="O17" s="2"/>
      <c r="P17" s="16"/>
      <c r="Q17" s="2"/>
      <c r="R17" s="16"/>
      <c r="S17" s="2"/>
    </row>
    <row r="18" spans="1:19" x14ac:dyDescent="0.25">
      <c r="A18" s="1"/>
      <c r="B18" s="1"/>
      <c r="C18" s="1" t="s">
        <v>116</v>
      </c>
      <c r="D18" s="1"/>
      <c r="E18" s="1"/>
      <c r="F18" s="1"/>
      <c r="G18" s="2"/>
      <c r="H18" s="16"/>
      <c r="I18" s="2"/>
      <c r="J18" s="16"/>
      <c r="K18" s="2"/>
      <c r="L18" s="16"/>
      <c r="M18" s="2"/>
      <c r="N18" s="16"/>
      <c r="O18" s="2"/>
      <c r="P18" s="16"/>
      <c r="Q18" s="2"/>
      <c r="R18" s="16"/>
      <c r="S18" s="2"/>
    </row>
    <row r="19" spans="1:19" ht="15.75" thickBot="1" x14ac:dyDescent="0.3">
      <c r="A19" s="1"/>
      <c r="B19" s="1"/>
      <c r="C19" s="1"/>
      <c r="D19" s="1" t="s">
        <v>117</v>
      </c>
      <c r="E19" s="1"/>
      <c r="F19" s="1"/>
      <c r="G19" s="4">
        <v>119.19</v>
      </c>
      <c r="H19" s="16"/>
      <c r="I19" s="4">
        <v>400</v>
      </c>
      <c r="J19" s="16"/>
      <c r="K19" s="4">
        <f>ROUND((G19-I19),5)</f>
        <v>-280.81</v>
      </c>
      <c r="L19" s="16"/>
      <c r="M19" s="4">
        <v>2697.28</v>
      </c>
      <c r="N19" s="16"/>
      <c r="O19" s="4">
        <v>4800</v>
      </c>
      <c r="P19" s="16"/>
      <c r="Q19" s="4">
        <f>ROUND((M19-O19),5)</f>
        <v>-2102.7199999999998</v>
      </c>
      <c r="R19" s="16"/>
      <c r="S19" s="4">
        <v>4800</v>
      </c>
    </row>
    <row r="20" spans="1:19" ht="15.75" thickBot="1" x14ac:dyDescent="0.3">
      <c r="A20" s="1"/>
      <c r="B20" s="1"/>
      <c r="C20" s="1" t="s">
        <v>118</v>
      </c>
      <c r="D20" s="1"/>
      <c r="E20" s="1"/>
      <c r="F20" s="1"/>
      <c r="G20" s="6">
        <f>ROUND(SUM(G18:G19),5)</f>
        <v>119.19</v>
      </c>
      <c r="H20" s="16"/>
      <c r="I20" s="6">
        <f>ROUND(SUM(I18:I19),5)</f>
        <v>400</v>
      </c>
      <c r="J20" s="16"/>
      <c r="K20" s="6">
        <f>ROUND((G20-I20),5)</f>
        <v>-280.81</v>
      </c>
      <c r="L20" s="16"/>
      <c r="M20" s="6">
        <f>ROUND(SUM(M18:M19),5)</f>
        <v>2697.28</v>
      </c>
      <c r="N20" s="16"/>
      <c r="O20" s="6">
        <f>ROUND(SUM(O18:O19),5)</f>
        <v>4800</v>
      </c>
      <c r="P20" s="16"/>
      <c r="Q20" s="6">
        <f>ROUND((M20-O20),5)</f>
        <v>-2102.7199999999998</v>
      </c>
      <c r="R20" s="16"/>
      <c r="S20" s="6">
        <f>ROUND(SUM(S18:S19),5)</f>
        <v>4800</v>
      </c>
    </row>
    <row r="21" spans="1:19" ht="30" customHeight="1" thickBot="1" x14ac:dyDescent="0.3">
      <c r="A21" s="1"/>
      <c r="B21" s="1" t="s">
        <v>119</v>
      </c>
      <c r="C21" s="1"/>
      <c r="D21" s="1"/>
      <c r="E21" s="1"/>
      <c r="F21" s="1"/>
      <c r="G21" s="6">
        <f>ROUND(G17+G20,5)</f>
        <v>119.19</v>
      </c>
      <c r="H21" s="16"/>
      <c r="I21" s="6">
        <f>ROUND(I17+I20,5)</f>
        <v>400</v>
      </c>
      <c r="J21" s="16"/>
      <c r="K21" s="6">
        <f>ROUND((G21-I21),5)</f>
        <v>-280.81</v>
      </c>
      <c r="L21" s="16"/>
      <c r="M21" s="6">
        <f>ROUND(M17+M20,5)</f>
        <v>2697.28</v>
      </c>
      <c r="N21" s="16"/>
      <c r="O21" s="6">
        <f>ROUND(O17+O20,5)</f>
        <v>4800</v>
      </c>
      <c r="P21" s="16"/>
      <c r="Q21" s="6">
        <f>ROUND((M21-O21),5)</f>
        <v>-2102.7199999999998</v>
      </c>
      <c r="R21" s="16"/>
      <c r="S21" s="6">
        <f>ROUND(S17+S20,5)</f>
        <v>4800</v>
      </c>
    </row>
    <row r="22" spans="1:19" s="8" customFormat="1" ht="30" customHeight="1" thickBot="1" x14ac:dyDescent="0.25">
      <c r="A22" s="1" t="s">
        <v>26</v>
      </c>
      <c r="B22" s="1"/>
      <c r="C22" s="1"/>
      <c r="D22" s="1"/>
      <c r="E22" s="1"/>
      <c r="F22" s="1"/>
      <c r="G22" s="7">
        <f>ROUND(G16+G21,5)</f>
        <v>119.19</v>
      </c>
      <c r="H22" s="1"/>
      <c r="I22" s="7">
        <f>ROUND(I16+I21,5)</f>
        <v>400</v>
      </c>
      <c r="J22" s="1"/>
      <c r="K22" s="7">
        <f>ROUND((G22-I22),5)</f>
        <v>-280.81</v>
      </c>
      <c r="L22" s="1"/>
      <c r="M22" s="7">
        <f>ROUND(M16+M21,5)</f>
        <v>64919.98</v>
      </c>
      <c r="N22" s="1"/>
      <c r="O22" s="7">
        <f>ROUND(O16+O21,5)</f>
        <v>-59027.62</v>
      </c>
      <c r="P22" s="1"/>
      <c r="Q22" s="7">
        <f>ROUND((M22-O22),5)</f>
        <v>123947.6</v>
      </c>
      <c r="R22" s="1"/>
      <c r="S22" s="7">
        <f>ROUND(S16+S21,5)</f>
        <v>-59027.62</v>
      </c>
    </row>
    <row r="23" spans="1:19" ht="15.75" thickTop="1" x14ac:dyDescent="0.25"/>
  </sheetData>
  <pageMargins left="0.7" right="0.7" top="0.75" bottom="0.75" header="0.25" footer="0.3"/>
  <pageSetup orientation="portrait" r:id="rId1"/>
  <headerFooter>
    <oddHeader>&amp;L&amp;"Arial,Bold"&amp;8 9:04 AM
&amp;"Arial,Bold"&amp;8 09/29/10
&amp;"Arial,Bold"&amp;8 Accrual Basis&amp;C&amp;"Arial,Bold"&amp;12 Snowbridge Square Condominium Association
&amp;"Arial,Bold"&amp;14 Profit &amp;&amp; Loss Budget Performance - Reserve
&amp;"Arial,Bold"&amp;10 December 2009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Balance Sheet</vt:lpstr>
      <vt:lpstr>P&amp;L-operating</vt:lpstr>
      <vt:lpstr>P&amp;L-reserve</vt:lpstr>
      <vt:lpstr>Sheet2</vt:lpstr>
      <vt:lpstr>Sheet3</vt:lpstr>
      <vt:lpstr>'Balance Sheet'!Print_Titles</vt:lpstr>
      <vt:lpstr>'P&amp;L-operating'!Print_Titles</vt:lpstr>
      <vt:lpstr>'P&amp;L-reserve'!Print_Titles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 Kurth</dc:creator>
  <cp:lastModifiedBy>Michael J Kurth</cp:lastModifiedBy>
  <dcterms:created xsi:type="dcterms:W3CDTF">2010-09-29T15:03:21Z</dcterms:created>
  <dcterms:modified xsi:type="dcterms:W3CDTF">2010-09-29T15:05:26Z</dcterms:modified>
</cp:coreProperties>
</file>